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etr.surovka\Desktop\MaR kotelny\"/>
    </mc:Choice>
  </mc:AlternateContent>
  <bookViews>
    <workbookView xWindow="-105" yWindow="-45" windowWidth="23250" windowHeight="12390" tabRatio="773"/>
  </bookViews>
  <sheets>
    <sheet name="Rekapitulace stavby" sheetId="1" r:id="rId1"/>
    <sheet name="U072-23a - Růžové bydlení" sheetId="3" r:id="rId2"/>
    <sheet name="U072-23b-Žluté bydlení" sheetId="5" r:id="rId3"/>
  </sheets>
  <definedNames>
    <definedName name="_xlnm._FilterDatabase" localSheetId="1" hidden="1">'U072-23a - Růžové bydlení'!$C$106:$K$126</definedName>
    <definedName name="_xlnm.Print_Titles" localSheetId="0">'Rekapitulace stavby'!$13:$13</definedName>
    <definedName name="_xlnm.Print_Titles" localSheetId="1">'U072-23a - Růžové bydlení'!#REF!</definedName>
    <definedName name="_xlnm.Print_Area" localSheetId="0">'Rekapitulace stavby'!#REF!,'Rekapitulace stavby'!$B$3:$AP$18</definedName>
    <definedName name="_xlnm.Print_Area" localSheetId="1">'U072-23a - Růžové bydlení'!$A$1:$I$174</definedName>
    <definedName name="_xlnm.Print_Area" localSheetId="2">'U072-23b-Žluté bydlení'!$A$1:$I$179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1" i="5" l="1"/>
  <c r="I110" i="5" s="1"/>
  <c r="I82" i="5"/>
  <c r="I81" i="5" s="1"/>
  <c r="I88" i="3" l="1"/>
  <c r="I72" i="5" l="1"/>
  <c r="I94" i="3" l="1"/>
  <c r="I37" i="3" l="1"/>
  <c r="I36" i="3"/>
  <c r="I35" i="3"/>
  <c r="I30" i="5"/>
  <c r="I76" i="5" l="1"/>
  <c r="I176" i="5" l="1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08" i="5"/>
  <c r="I107" i="5"/>
  <c r="I106" i="5"/>
  <c r="I105" i="5"/>
  <c r="I102" i="5"/>
  <c r="I101" i="5"/>
  <c r="I100" i="5"/>
  <c r="I99" i="5"/>
  <c r="I98" i="5"/>
  <c r="I95" i="5"/>
  <c r="I94" i="5"/>
  <c r="I93" i="5"/>
  <c r="I92" i="5"/>
  <c r="I91" i="5"/>
  <c r="I90" i="5"/>
  <c r="I89" i="5"/>
  <c r="I88" i="5"/>
  <c r="I87" i="5"/>
  <c r="I86" i="5"/>
  <c r="I85" i="5"/>
  <c r="I79" i="5"/>
  <c r="I78" i="5"/>
  <c r="I77" i="5"/>
  <c r="I75" i="5"/>
  <c r="I74" i="5"/>
  <c r="I73" i="5"/>
  <c r="I71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29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5" i="3"/>
  <c r="I104" i="3"/>
  <c r="I101" i="3"/>
  <c r="I100" i="3"/>
  <c r="I99" i="3"/>
  <c r="I98" i="3"/>
  <c r="I97" i="3"/>
  <c r="I96" i="3"/>
  <c r="I95" i="3"/>
  <c r="I91" i="3"/>
  <c r="I90" i="3"/>
  <c r="I89" i="3"/>
  <c r="I87" i="3"/>
  <c r="I84" i="3"/>
  <c r="I81" i="3"/>
  <c r="I80" i="3"/>
  <c r="I79" i="3"/>
  <c r="I78" i="3"/>
  <c r="I77" i="3"/>
  <c r="I76" i="3"/>
  <c r="I75" i="3"/>
  <c r="I74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3" i="3"/>
  <c r="I32" i="3"/>
  <c r="I31" i="3"/>
  <c r="I34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03" i="3" l="1"/>
  <c r="I93" i="3"/>
  <c r="I30" i="3"/>
  <c r="I104" i="5"/>
  <c r="I97" i="5"/>
  <c r="I12" i="5"/>
  <c r="I141" i="5"/>
  <c r="I142" i="5" s="1"/>
  <c r="I144" i="5" s="1"/>
  <c r="I56" i="3"/>
  <c r="I73" i="3"/>
  <c r="I86" i="3"/>
  <c r="I70" i="5"/>
  <c r="I12" i="3"/>
  <c r="I84" i="5"/>
  <c r="I28" i="5"/>
  <c r="I177" i="5"/>
  <c r="I179" i="5" s="1"/>
  <c r="I53" i="5"/>
  <c r="I83" i="3"/>
  <c r="I135" i="3"/>
  <c r="I136" i="3" s="1"/>
  <c r="I138" i="3" s="1"/>
  <c r="I173" i="3"/>
  <c r="I175" i="3" s="1"/>
  <c r="AX17" i="1"/>
  <c r="AW17" i="1"/>
  <c r="AX16" i="1"/>
  <c r="AW16" i="1"/>
  <c r="AR15" i="1"/>
  <c r="I181" i="5" l="1"/>
  <c r="AF17" i="1" s="1"/>
  <c r="AM17" i="1" s="1"/>
  <c r="I177" i="3"/>
  <c r="AF16" i="1" s="1"/>
  <c r="AM16" i="1" s="1"/>
  <c r="BC16" i="1"/>
  <c r="AZ16" i="1"/>
  <c r="BC17" i="1"/>
  <c r="BB17" i="1"/>
  <c r="AV16" i="1"/>
  <c r="BB16" i="1"/>
  <c r="BA17" i="1"/>
  <c r="BA16" i="1"/>
  <c r="AV17" i="1"/>
  <c r="AZ17" i="1"/>
  <c r="AM15" i="1" l="1"/>
  <c r="AT17" i="1"/>
  <c r="AT16" i="1"/>
  <c r="AZ15" i="1"/>
  <c r="BC15" i="1"/>
  <c r="BA15" i="1"/>
  <c r="AY17" i="1"/>
  <c r="AY16" i="1"/>
  <c r="AU16" i="1"/>
  <c r="AS16" i="1" s="1"/>
  <c r="BB15" i="1"/>
  <c r="AU17" i="1"/>
  <c r="AS17" i="1" s="1"/>
  <c r="AT15" i="1" l="1"/>
  <c r="AY15" i="1"/>
  <c r="AX15" i="1"/>
  <c r="AV15" i="1"/>
  <c r="AW15" i="1"/>
  <c r="AF15" i="1" l="1"/>
  <c r="AU15" i="1"/>
  <c r="AS15" i="1" l="1"/>
</calcChain>
</file>

<file path=xl/sharedStrings.xml><?xml version="1.0" encoding="utf-8"?>
<sst xmlns="http://schemas.openxmlformats.org/spreadsheetml/2006/main" count="1201" uniqueCount="335">
  <si>
    <t/>
  </si>
  <si>
    <t>{dbd6b120-2d4b-43c7-8b52-d1206b8293eb}</t>
  </si>
  <si>
    <t>Kód:</t>
  </si>
  <si>
    <t>U072-23</t>
  </si>
  <si>
    <t>Stavba:</t>
  </si>
  <si>
    <t>Fontána - MaR kotelen vč. vizualizace za účelem snížení energetických nákladů a zlepšení bezpečnosti  provozu</t>
  </si>
  <si>
    <t>Místo:</t>
  </si>
  <si>
    <t>Celní 3, Hlučín</t>
  </si>
  <si>
    <t>Datum:</t>
  </si>
  <si>
    <t>Zadavatel:</t>
  </si>
  <si>
    <t>Zhotovitel:</t>
  </si>
  <si>
    <t>Projektant:</t>
  </si>
  <si>
    <t>Zpracovatel: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</si>
  <si>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</si>
  <si>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</si>
  <si>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</si>
  <si>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</si>
  <si>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</si>
  <si>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</si>
  <si>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</si>
  <si>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</si>
  <si>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</si>
  <si>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</si>
  <si>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</si>
  <si>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</si>
  <si>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</si>
  <si>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</si>
  <si>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</si>
  <si>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</si>
  <si>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</si>
  <si>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</si>
  <si>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</si>
  <si>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</si>
  <si>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</si>
  <si>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</si>
  <si>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</si>
  <si>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</si>
  <si>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</si>
  <si>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U072-23a</t>
  </si>
  <si>
    <t>Růžové bydlení</t>
  </si>
  <si>
    <t>STA</t>
  </si>
  <si>
    <t>1</t>
  </si>
  <si>
    <t>{64cfda33-d317-4bfe-8b92-f2f319eabdf3}</t>
  </si>
  <si>
    <t>2</t>
  </si>
  <si>
    <t>U072-23b</t>
  </si>
  <si>
    <t>Žluté bydlení</t>
  </si>
  <si>
    <t>{d501ba14-b81a-4cf0-b83c-572334361846}</t>
  </si>
  <si>
    <t>MJ</t>
  </si>
  <si>
    <t>Množství</t>
  </si>
  <si>
    <t>K</t>
  </si>
  <si>
    <t>723160217</t>
  </si>
  <si>
    <t>Napojení plynoměru G25  na stávající potrubí včetně opravného nátěru potrubí</t>
  </si>
  <si>
    <t>soubor</t>
  </si>
  <si>
    <t>GAS.2550PEK</t>
  </si>
  <si>
    <t>plynoměr membránový G25, PN 0,05MPa, DN 50 včetně šroubení,   počitadlo s přípravou na připojení Cyble M-Bus</t>
  </si>
  <si>
    <t>kus</t>
  </si>
  <si>
    <t>GAS.2550PEK2</t>
  </si>
  <si>
    <t>Modul pro vzdálený odečet plynoměru - Cyble M-Bus Gas</t>
  </si>
  <si>
    <t>723212105</t>
  </si>
  <si>
    <t>Mezipřírubová uzavírací klapka DN 80</t>
  </si>
  <si>
    <t>723231167</t>
  </si>
  <si>
    <t xml:space="preserve">Kohout kulový přímý G 2" </t>
  </si>
  <si>
    <t>Ústřední vytápění - armatury</t>
  </si>
  <si>
    <t>734200833</t>
  </si>
  <si>
    <t>Demontáž armatury závitové se třemi závity přes G 1 přes G 1 do G 6/4</t>
  </si>
  <si>
    <t>734209125</t>
  </si>
  <si>
    <t>Montáž armatury závitové s třemi závity G 1</t>
  </si>
  <si>
    <t>734209126</t>
  </si>
  <si>
    <t>Montáž armatury závitové s třemi závity G 5/4</t>
  </si>
  <si>
    <t>6000058720</t>
  </si>
  <si>
    <t>Ventil směšovací trojcestný 1", Kvs 10 m3/hod</t>
  </si>
  <si>
    <t>6000001380</t>
  </si>
  <si>
    <t>Ventil směšovací trojcestný  5/4", Kvs 16 m3/hod</t>
  </si>
  <si>
    <t>6000058881</t>
  </si>
  <si>
    <t>Pohon pro třícestný ventil 24V rotační, s proporcionálním řízením</t>
  </si>
  <si>
    <t>734132569</t>
  </si>
  <si>
    <t>Výmena stávající demineralizační patrony P22 za regenerovanou</t>
  </si>
  <si>
    <t>Elektroinstalace - slaboproud</t>
  </si>
  <si>
    <t>BUD.MU100</t>
  </si>
  <si>
    <t>Modul pro řízení kotle Buderus Logano plus GB312 signálem 0-10V</t>
  </si>
  <si>
    <t>BUD.MU1002</t>
  </si>
  <si>
    <t xml:space="preserve">Zapojení a uvedení do provozu řízení kotle 0-10V </t>
  </si>
  <si>
    <t>722262356</t>
  </si>
  <si>
    <t>Demontáž stavající úpravny vody</t>
  </si>
  <si>
    <t>722262302</t>
  </si>
  <si>
    <t>Montáž automatického doplňování a úpravny vody včetně napojení na stávající rozvod vody</t>
  </si>
  <si>
    <t>Ref6811500</t>
  </si>
  <si>
    <t>Kompaktní automatické doplňovací zařízení pro soustavy s tlakovou expanzní nádobou s membránou s oddělovačem systém typu BA</t>
  </si>
  <si>
    <t>Ref9125661</t>
  </si>
  <si>
    <t xml:space="preserve">Úpravna vody - dvojitá patrona,  armatura pro úpravy vody k doplňování topné vody včetně uzavírání, vzorkovacího kohoutu a segmentového šroubení </t>
  </si>
  <si>
    <t>Ref9125662</t>
  </si>
  <si>
    <t>Demineralizační patrona,  kapacita patrony pro demineralizaci 3000 lx °dH</t>
  </si>
  <si>
    <t>Ref9125762</t>
  </si>
  <si>
    <t>Příslušenství úpravny vody - měřič vodivosti,  rozsah vodivosti se zobrazuje pomocí  tří LED diod</t>
  </si>
  <si>
    <t>722160202</t>
  </si>
  <si>
    <t>Potrubí vodovodní měděné měkké spojované lisováním D 15x1 mm</t>
  </si>
  <si>
    <t>m</t>
  </si>
  <si>
    <t>722231072</t>
  </si>
  <si>
    <t>Ventil zpětný mosazný G 1/2" PN 10 do 110°C se dvěma závity</t>
  </si>
  <si>
    <t>722232043</t>
  </si>
  <si>
    <t>Kohout kulový přímý G 1/2"</t>
  </si>
  <si>
    <t>722234263</t>
  </si>
  <si>
    <t>Filtr mosazný G 1/2" PN 20 do 80°C s 2x vnitřním závitem</t>
  </si>
  <si>
    <t>722262212</t>
  </si>
  <si>
    <t>Vodoměr závitový jednovtokový suchoběžný do 40°C G 1/2"x Qn 1,5 m3/h horizontální</t>
  </si>
  <si>
    <t>ROZPOČET</t>
  </si>
  <si>
    <t>MaR kotelen vč. Vizualizace za účelem snížení energetických</t>
  </si>
  <si>
    <t>nákladů a zlepšení bezpečnosti provozu - RŮŽOVÉ BYDLENÍ</t>
  </si>
  <si>
    <t>JKSO:</t>
  </si>
  <si>
    <t>Měření a regulace</t>
  </si>
  <si>
    <t>Objednatel:</t>
  </si>
  <si>
    <t>Fontána příspěvková organizace, Celní 409/3, 748 01 Hlučín</t>
  </si>
  <si>
    <t>Vypracoval:</t>
  </si>
  <si>
    <t>Ing. Petr Pawlas</t>
  </si>
  <si>
    <t>03/2023</t>
  </si>
  <si>
    <t>P.Č.</t>
  </si>
  <si>
    <t>TV</t>
  </si>
  <si>
    <t>KCN</t>
  </si>
  <si>
    <t>Kód položky</t>
  </si>
  <si>
    <t>Množství celkem</t>
  </si>
  <si>
    <t>Cena jednotková</t>
  </si>
  <si>
    <t>Cena celkem</t>
  </si>
  <si>
    <t>Dodávka</t>
  </si>
  <si>
    <t>Dodávka řídícího systému a materiálu měření a regulace</t>
  </si>
  <si>
    <t>PK</t>
  </si>
  <si>
    <t>SPC1</t>
  </si>
  <si>
    <t>Regulátor 8xAI,8xDI,8xDO 4xAO, integrovaný displej, GSM modul</t>
  </si>
  <si>
    <t>SPC2</t>
  </si>
  <si>
    <t>Modul 8xUI+8xAO</t>
  </si>
  <si>
    <t>SPC3</t>
  </si>
  <si>
    <t>Modul 8xUI+8xDO</t>
  </si>
  <si>
    <t>SPC4</t>
  </si>
  <si>
    <t>Převodník M-Bus na Ethernet / RS232, 64 M-Bus zařízení</t>
  </si>
  <si>
    <t>SPC5</t>
  </si>
  <si>
    <t>Mikrotik router napájení 230V AC</t>
  </si>
  <si>
    <t>SPC6</t>
  </si>
  <si>
    <t xml:space="preserve">Venkovní čidlo teploty Ni1000, -35 až +100°C, IP65                                                                                          </t>
  </si>
  <si>
    <t>SPC7</t>
  </si>
  <si>
    <t xml:space="preserve">Snímač teploty do jímky Ni1000,-30 až 150°C, 100 mm, včetně jímky                                                                                    </t>
  </si>
  <si>
    <t>SPC8</t>
  </si>
  <si>
    <t xml:space="preserve">Snímač teploty do jímky Ni1000,-30 až 150°C, 220 mm, včetně jímky                                                                                    </t>
  </si>
  <si>
    <t>SPC9</t>
  </si>
  <si>
    <t xml:space="preserve">Příložný snímač teploty Ni1000, -30 až 130°C, IP42                                                                                       </t>
  </si>
  <si>
    <t>SPC10</t>
  </si>
  <si>
    <t>Termostat 30-90°C, příložný, kontaktní výstup</t>
  </si>
  <si>
    <t>SPC11</t>
  </si>
  <si>
    <t>Prostorový termostat 5-65°C, kontaktní výstup</t>
  </si>
  <si>
    <t>Dvoustupňový detektor plynu, napájení 230V AC</t>
  </si>
  <si>
    <t>SPC12</t>
  </si>
  <si>
    <t>Dvoustupňový detektor "CO", napájení 230V AC</t>
  </si>
  <si>
    <t>SPC13</t>
  </si>
  <si>
    <t xml:space="preserve">Plováčkový snímač hladiny, magnetický kontakt                                                               </t>
  </si>
  <si>
    <t>SPC14</t>
  </si>
  <si>
    <t>Snímač tlaku 0-6 bar, napájení 24V AC/DC, výstup 4-20 mA</t>
  </si>
  <si>
    <t>SPC15</t>
  </si>
  <si>
    <t>Houkačka s optickou signalizací - červená, 230V AC, 93 dB, IP43, trvalý tón</t>
  </si>
  <si>
    <t>21-M</t>
  </si>
  <si>
    <t>Elektromontáže</t>
  </si>
  <si>
    <t>921</t>
  </si>
  <si>
    <t>210810055</t>
  </si>
  <si>
    <t>M</t>
  </si>
  <si>
    <t>MAT</t>
  </si>
  <si>
    <t>341110050</t>
  </si>
  <si>
    <t>kabel silový s Cu jádrem CYKY 2x1,5 mm2</t>
  </si>
  <si>
    <t>341110300</t>
  </si>
  <si>
    <t>kabel silový s Cu jádrem CYKY 3x1,5 mm2</t>
  </si>
  <si>
    <t>210860221</t>
  </si>
  <si>
    <t>Montáž měděných kabelů speciálních JYTY s Al folií 2x1 mm uložených pevně</t>
  </si>
  <si>
    <t>341215500</t>
  </si>
  <si>
    <t>kabel sdělovací JYTY Al laminovanou fólií 2x1 mm</t>
  </si>
  <si>
    <t>kabel sdělovací JYSTY 1x2x0,8 mm</t>
  </si>
  <si>
    <t>210860222</t>
  </si>
  <si>
    <t>Montáž měděných kabelů speciálních JYTY s Al folií 4x1 mm uložených pevně</t>
  </si>
  <si>
    <t>341215540</t>
  </si>
  <si>
    <t>kabel sdělovací JYTY Al laminovanou fólií 4x1 mm</t>
  </si>
  <si>
    <t>210010351</t>
  </si>
  <si>
    <t>Montáž rozvodek nástěnných plastových čtyřhranných ACIDUR vodič D do 4 mm2</t>
  </si>
  <si>
    <t>Krabice do vhka IP43, včetně svorkovnice</t>
  </si>
  <si>
    <t>210010102</t>
  </si>
  <si>
    <t>Montáž lišt protahovacích šířky do 40 mm</t>
  </si>
  <si>
    <t>lišta elektroinstalační vkládací z PVC LV 18x13</t>
  </si>
  <si>
    <t>lišta elektroinstalační vkládací z PVC LV 24x22</t>
  </si>
  <si>
    <t>Montáž rozvodnic běžných oceloplechových nebo plastových do 150 kg</t>
  </si>
  <si>
    <t>210100001</t>
  </si>
  <si>
    <t>Ukončení vodičů v rozváděči nebo na přístroji včetně zapojení průřezu žíly do 2,5 mm2</t>
  </si>
  <si>
    <t>210100002</t>
  </si>
  <si>
    <t>Ukončení vodičů v rozváděči nebo na přístroji včetně zapojení průřezu žíly do 6 mm2</t>
  </si>
  <si>
    <t>210140652</t>
  </si>
  <si>
    <t>Montáž a napojení houkačky</t>
  </si>
  <si>
    <t>210110502</t>
  </si>
  <si>
    <t>Montáž spínačů vestavných vačkových S25 A, 01 až 02 se zapojením vodičů</t>
  </si>
  <si>
    <t>Ovládač nouzového zastavení XAL-K174 ve skříňce, IP65</t>
  </si>
  <si>
    <t>971031300</t>
  </si>
  <si>
    <t>Vybourání otvorů ve zdivu cihelném plochy do 0,0225 m2 tloušťky do 45 cm</t>
  </si>
  <si>
    <t>Demontáže stávajícího zařízení MaR, odpojení kabelů z rozvaděče označení</t>
  </si>
  <si>
    <t>hod</t>
  </si>
  <si>
    <t>36-M</t>
  </si>
  <si>
    <t>Montáž provozních,měřících a regulačních zařízení</t>
  </si>
  <si>
    <t>936</t>
  </si>
  <si>
    <t>360410001</t>
  </si>
  <si>
    <t>Montáž teploměry jednoduché délky do 630 mm</t>
  </si>
  <si>
    <t>360810101</t>
  </si>
  <si>
    <t>Příprava a zakončení práce - tuzemské přístroje do 2 kg</t>
  </si>
  <si>
    <t>360831011</t>
  </si>
  <si>
    <t>Montáž přístroje na odběr, hmotnost do 2 kg</t>
  </si>
  <si>
    <t>360820501</t>
  </si>
  <si>
    <t>Manipulace v montážní zóně - tuzemské přístroje do 2 kg</t>
  </si>
  <si>
    <t>360410076</t>
  </si>
  <si>
    <t>Montáž snímače tlaku</t>
  </si>
  <si>
    <t>360430051</t>
  </si>
  <si>
    <t>Napojení havarijního uzávěru plynu</t>
  </si>
  <si>
    <t>Montáž detektorů koncentrace plynu, "CO"</t>
  </si>
  <si>
    <t>361410052</t>
  </si>
  <si>
    <t xml:space="preserve">Montáž regulátoru teploty </t>
  </si>
  <si>
    <t>Montáž snímače zaplavení</t>
  </si>
  <si>
    <t>Montáž odporového teploměru - venkovní</t>
  </si>
  <si>
    <t>Napojení čerpadla</t>
  </si>
  <si>
    <t>Napojení doplňovacího zařízení</t>
  </si>
  <si>
    <t>Napojení kotle</t>
  </si>
  <si>
    <t xml:space="preserve">Montáž servomotoru </t>
  </si>
  <si>
    <t>360410133</t>
  </si>
  <si>
    <t>Napojení plynoměru s přenosem</t>
  </si>
  <si>
    <t>Služby k řídícímu systému</t>
  </si>
  <si>
    <t>Zpracování uživatelských programů</t>
  </si>
  <si>
    <t>bod</t>
  </si>
  <si>
    <t>Zpracování M-BUS měřič spotřeby</t>
  </si>
  <si>
    <t>ks</t>
  </si>
  <si>
    <t>Oživení a provedení zkoušek</t>
  </si>
  <si>
    <t>Test 1 :1</t>
  </si>
  <si>
    <t>Vizualizace na PC</t>
  </si>
  <si>
    <t>Revize elektro</t>
  </si>
  <si>
    <t>Dokumentace skutečného provedení</t>
  </si>
  <si>
    <t>Zaškolení obsluhy</t>
  </si>
  <si>
    <t>Rozbor</t>
  </si>
  <si>
    <t>Rozvaděč DT-1 montáž</t>
  </si>
  <si>
    <t>Rozvaděč DT-1 dodávka materiálu</t>
  </si>
  <si>
    <t>Celkem</t>
  </si>
  <si>
    <t>Položka</t>
  </si>
  <si>
    <t>Jednot. cena</t>
  </si>
  <si>
    <t>Celkem montáž</t>
  </si>
  <si>
    <t>[ min  ]</t>
  </si>
  <si>
    <t>[ min ]</t>
  </si>
  <si>
    <t>E-2000-1</t>
  </si>
  <si>
    <t>Vypínač A/40/1</t>
  </si>
  <si>
    <t xml:space="preserve">Jednofázový jistič  </t>
  </si>
  <si>
    <t>Pomocný kontakt k jističi</t>
  </si>
  <si>
    <t>E-2005-1</t>
  </si>
  <si>
    <t>Modulární přepínač</t>
  </si>
  <si>
    <t>E-0100-1</t>
  </si>
  <si>
    <t xml:space="preserve">Pojistka trubičková na DIN lištu </t>
  </si>
  <si>
    <t>J-3010-1</t>
  </si>
  <si>
    <t>Zdroj 230V AC/24V DC 60W</t>
  </si>
  <si>
    <t>R-1140-1</t>
  </si>
  <si>
    <t>Zářivkové svítidlo 1x9W s vypínačem</t>
  </si>
  <si>
    <t>D-1623-1</t>
  </si>
  <si>
    <t xml:space="preserve">Zásuvka modulární  230V/16A </t>
  </si>
  <si>
    <t>H-2850-1</t>
  </si>
  <si>
    <t xml:space="preserve">Pomocné relé, cívka 24V DC+patice </t>
  </si>
  <si>
    <t xml:space="preserve">Pomocné relé, cívka 230V AC+patice </t>
  </si>
  <si>
    <t>Modulární relé VS316</t>
  </si>
  <si>
    <t>G-0020-1</t>
  </si>
  <si>
    <t xml:space="preserve">Ovládač pomocných obvodů  I-0-II </t>
  </si>
  <si>
    <t>G-5130-0</t>
  </si>
  <si>
    <t>Signálka LED  24V AC</t>
  </si>
  <si>
    <t>E-2006-1</t>
  </si>
  <si>
    <t>Přepěťová ochrana 3.stupeň  DA-275-DF10, 230V AC, 10A s vf. ftrem</t>
  </si>
  <si>
    <t>Tlačítkový ovládač  0-I</t>
  </si>
  <si>
    <t>K-1260-1</t>
  </si>
  <si>
    <t>Regulátor montáž, moduly</t>
  </si>
  <si>
    <t>L-3110-1</t>
  </si>
  <si>
    <t>Převodník ethernet - MBUS</t>
  </si>
  <si>
    <t>Mikrotik router</t>
  </si>
  <si>
    <t>F-0210-1</t>
  </si>
  <si>
    <t>Stykač 3+1 7A AC3, cívka 24V AC</t>
  </si>
  <si>
    <t>P-0195-1</t>
  </si>
  <si>
    <t xml:space="preserve">Ukončení vodičů na regulátoru </t>
  </si>
  <si>
    <t>Řadová svorkovnice do 2,5 mm2</t>
  </si>
  <si>
    <t>Řadová svorkovnice do 6 mm2</t>
  </si>
  <si>
    <t>P-4040-0</t>
  </si>
  <si>
    <t>Vývodka  PG9</t>
  </si>
  <si>
    <t>Vývodka  PG11</t>
  </si>
  <si>
    <t>Vývodka  PG13,5, PG16</t>
  </si>
  <si>
    <t>Součet</t>
  </si>
  <si>
    <t>min</t>
  </si>
  <si>
    <t>Součet hodiny</t>
  </si>
  <si>
    <t xml:space="preserve">Hodinová sazba </t>
  </si>
  <si>
    <t xml:space="preserve">Jedn. cena </t>
  </si>
  <si>
    <t>Celkem dodávka</t>
  </si>
  <si>
    <t>dodávka [Kč]</t>
  </si>
  <si>
    <t>[ Kč ]</t>
  </si>
  <si>
    <t>MATERIÁL</t>
  </si>
  <si>
    <t>Jednofázový jistič  B/6/1 6A</t>
  </si>
  <si>
    <t>Jednofázový jistič  B/10/1 10A</t>
  </si>
  <si>
    <t>Jednofázový jistič    C/2/1, 1A</t>
  </si>
  <si>
    <t xml:space="preserve">Pomocný kontakt k jističi </t>
  </si>
  <si>
    <t>Modulární přepínač BZW16/1S</t>
  </si>
  <si>
    <t xml:space="preserve">Pomocné relé  RT424024 2x8A, cívka 24V DC+patice </t>
  </si>
  <si>
    <t xml:space="preserve">Pomocné relé  RT424024 2x8A, cívka 230V AC+patice </t>
  </si>
  <si>
    <t xml:space="preserve">Pomocné relé  RS410024 4x8A, cívka 24V DC+patice </t>
  </si>
  <si>
    <t>Stykač 12A AC3, 3+1,cívka 230V AC</t>
  </si>
  <si>
    <t>Bezpečnostní transformátor 230/24 V 130VA</t>
  </si>
  <si>
    <t>Přepěťová ochrana 3.stupeň  DA-275-DF10, 230V AC, 10A s vf. fitrem</t>
  </si>
  <si>
    <t>Tlačítkový ovládač  M216590 0-I černý</t>
  </si>
  <si>
    <t>Tlačítkový ovládač  XB5-AR4 hřibovitý knoflík, aretace</t>
  </si>
  <si>
    <t>Ovládač pomocných obvodů I-0-II</t>
  </si>
  <si>
    <t>Propojovací díl MM216374</t>
  </si>
  <si>
    <t>Kontakt zadní MM216376</t>
  </si>
  <si>
    <t>Signálka LED  230V AC,žlutá</t>
  </si>
  <si>
    <t>Signálka LED  24V AC/DC, červená</t>
  </si>
  <si>
    <t>Vývodka  PG13,5</t>
  </si>
  <si>
    <t>Vývodka  PG16</t>
  </si>
  <si>
    <t>Nástěnný rozvaděč 800/1000/300 mm,vč.mont.desky</t>
  </si>
  <si>
    <t>Pomocný materiál, korýtka, vodiče</t>
  </si>
  <si>
    <t xml:space="preserve">Celkem </t>
  </si>
  <si>
    <t>Mimostaveništní doprava</t>
  </si>
  <si>
    <t>nákladů a zlepšení bezpečnosti provozu - ŽLUTÉ BYDLENÍ</t>
  </si>
  <si>
    <t xml:space="preserve">Výměna jističe v silovém rozvaděči </t>
  </si>
  <si>
    <t>Jistič C/16/1</t>
  </si>
  <si>
    <t>Stykač 3+1 12A AC3, cívka 24V AC</t>
  </si>
  <si>
    <t>Modulární relé VS316/24, cívka 24V AC/DC</t>
  </si>
  <si>
    <t>Montáž měděných kabelů CYKY, CYKYD, CYKYDYV 5x1,5 mm2 uložených pevně</t>
  </si>
  <si>
    <t>Zdravotechnika vnitřní rozvod</t>
  </si>
  <si>
    <t>Zdravotechnika vnitřní plynovod</t>
  </si>
  <si>
    <t xml:space="preserve">Zprovoznění kaskádové regulace </t>
  </si>
  <si>
    <t>Rozvaděč DT-KR skříňka pro kaskádový regulátor včetně osazení KR</t>
  </si>
  <si>
    <t>734200832</t>
  </si>
  <si>
    <t>Demontáž armatury závitové se třemi závity přes G 1/2 do G 1</t>
  </si>
  <si>
    <t>Montáž měděných kabelů CYKY, 750 V 5x1,5 mm2 uložených pevně</t>
  </si>
  <si>
    <t>Ing. Pawlas</t>
  </si>
  <si>
    <t>Kč/hod</t>
  </si>
  <si>
    <t>Kč</t>
  </si>
  <si>
    <t>Rozvaděč</t>
  </si>
  <si>
    <t>Fontána, příspěvková organizace</t>
  </si>
  <si>
    <t>UNIMETAL - engineering, s.r.o.</t>
  </si>
  <si>
    <t>ZHOTOVITEL VYPLNÍ POUZE ŽLUTÁ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</si>
</sst>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dd\.mm\.yyyy"/>
    <numFmt numFmtId="165" formatCode="#,##0.00000"/>
    <numFmt numFmtId="166" formatCode="#,##0.000"/>
    <numFmt numFmtId="167" formatCode="####;\-####"/>
    <numFmt numFmtId="168" formatCode="#,##0.000;\-#,##0.000"/>
    <numFmt numFmtId="169" formatCode="#,##0.00\ &quot;Kč&quot;"/>
    <numFmt numFmtId="170" formatCode="#,##0.00_ ;\-#,##0.00\ 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3366FF"/>
      <name val="Arial CE"/>
    </font>
    <font>
      <b/>
      <sz val="14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8"/>
      <name val="Arial CE"/>
    </font>
    <font>
      <sz val="8"/>
      <name val="Arial CE"/>
      <charset val="110"/>
    </font>
    <font>
      <sz val="8"/>
      <name val="Arial CE"/>
      <charset val="238"/>
    </font>
    <font>
      <b/>
      <sz val="8"/>
      <name val="Arial"/>
      <family val="2"/>
      <charset val="238"/>
    </font>
    <font>
      <b/>
      <sz val="8"/>
      <color indexed="20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 CE"/>
      <family val="2"/>
      <charset val="238"/>
    </font>
    <font>
      <sz val="8"/>
      <color indexed="12"/>
      <name val="Arial"/>
      <family val="2"/>
      <charset val="238"/>
    </font>
    <font>
      <sz val="10"/>
      <name val="Arial"/>
      <family val="2"/>
      <charset val="238"/>
    </font>
    <font>
      <b/>
      <sz val="8"/>
      <color indexed="36"/>
      <name val="Arial CE"/>
      <family val="2"/>
      <charset val="238"/>
    </font>
    <font>
      <sz val="8"/>
      <name val="Arial CE"/>
    </font>
    <font>
      <b/>
      <u/>
      <sz val="8"/>
      <name val="Arial"/>
      <family val="2"/>
      <charset val="238"/>
    </font>
    <font>
      <b/>
      <u/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u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horizontal="left" vertical="center"/>
    </xf>
    <xf numFmtId="0" fontId="0" fillId="0" borderId="2" xfId="0" applyBorder="1"/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2" borderId="7" xfId="0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0" fillId="0" borderId="14" xfId="0" applyNumberFormat="1" applyFont="1" applyBorder="1" applyAlignment="1">
      <alignment vertical="center"/>
    </xf>
    <xf numFmtId="4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4" fontId="1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18" fillId="0" borderId="19" xfId="0" applyNumberFormat="1" applyFont="1" applyBorder="1" applyAlignment="1">
      <alignment vertical="center"/>
    </xf>
    <xf numFmtId="4" fontId="18" fillId="0" borderId="20" xfId="0" applyNumberFormat="1" applyFont="1" applyBorder="1" applyAlignment="1">
      <alignment vertical="center"/>
    </xf>
    <xf numFmtId="165" fontId="18" fillId="0" borderId="20" xfId="0" applyNumberFormat="1" applyFont="1" applyBorder="1" applyAlignment="1">
      <alignment vertical="center"/>
    </xf>
    <xf numFmtId="4" fontId="18" fillId="0" borderId="21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2" borderId="0" xfId="0" applyFill="1" applyAlignment="1">
      <alignment vertical="center"/>
    </xf>
    <xf numFmtId="0" fontId="7" fillId="0" borderId="0" xfId="0" applyFont="1" applyAlignment="1">
      <alignment horizontal="left"/>
    </xf>
    <xf numFmtId="0" fontId="7" fillId="0" borderId="14" xfId="0" applyFont="1" applyBorder="1"/>
    <xf numFmtId="165" fontId="7" fillId="0" borderId="0" xfId="0" applyNumberFormat="1" applyFont="1"/>
    <xf numFmtId="165" fontId="7" fillId="0" borderId="15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3" fillId="0" borderId="14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165" fontId="13" fillId="0" borderId="0" xfId="0" applyNumberFormat="1" applyFont="1" applyAlignment="1">
      <alignment vertical="center"/>
    </xf>
    <xf numFmtId="165" fontId="13" fillId="0" borderId="15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165" fontId="13" fillId="0" borderId="20" xfId="0" applyNumberFormat="1" applyFont="1" applyBorder="1" applyAlignment="1">
      <alignment vertical="center"/>
    </xf>
    <xf numFmtId="165" fontId="13" fillId="0" borderId="2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6" fillId="0" borderId="0" xfId="0" applyNumberFormat="1" applyFont="1"/>
    <xf numFmtId="0" fontId="0" fillId="0" borderId="17" xfId="0" applyBorder="1" applyAlignment="1" applyProtection="1">
      <alignment vertical="center"/>
      <protection locked="0"/>
    </xf>
    <xf numFmtId="0" fontId="12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39" fontId="24" fillId="0" borderId="0" xfId="0" applyNumberFormat="1" applyFont="1" applyAlignment="1">
      <alignment horizontal="right" vertical="center"/>
    </xf>
    <xf numFmtId="0" fontId="25" fillId="0" borderId="27" xfId="0" applyFont="1" applyBorder="1" applyAlignment="1">
      <alignment horizontal="center" vertical="center"/>
    </xf>
    <xf numFmtId="49" fontId="25" fillId="0" borderId="27" xfId="0" applyNumberFormat="1" applyFont="1" applyBorder="1" applyAlignment="1">
      <alignment horizontal="left" vertical="top"/>
    </xf>
    <xf numFmtId="0" fontId="26" fillId="0" borderId="27" xfId="0" applyFont="1" applyBorder="1" applyAlignment="1">
      <alignment vertical="top" wrapText="1"/>
    </xf>
    <xf numFmtId="168" fontId="25" fillId="0" borderId="27" xfId="0" applyNumberFormat="1" applyFont="1" applyBorder="1" applyAlignment="1">
      <alignment horizontal="right" vertical="center"/>
    </xf>
    <xf numFmtId="39" fontId="25" fillId="0" borderId="27" xfId="0" applyNumberFormat="1" applyFont="1" applyBorder="1" applyAlignment="1">
      <alignment horizontal="right" vertical="center"/>
    </xf>
    <xf numFmtId="0" fontId="27" fillId="0" borderId="27" xfId="0" applyFont="1" applyBorder="1" applyAlignment="1" applyProtection="1">
      <alignment wrapText="1"/>
      <protection locked="0"/>
    </xf>
    <xf numFmtId="0" fontId="25" fillId="0" borderId="27" xfId="0" applyFont="1" applyBorder="1" applyAlignment="1">
      <alignment horizontal="left" vertical="center"/>
    </xf>
    <xf numFmtId="0" fontId="25" fillId="0" borderId="0" xfId="0" applyFont="1" applyAlignment="1">
      <alignment vertical="top" wrapText="1"/>
    </xf>
    <xf numFmtId="0" fontId="25" fillId="0" borderId="27" xfId="0" applyFont="1" applyBorder="1" applyAlignment="1">
      <alignment vertical="top" wrapText="1"/>
    </xf>
    <xf numFmtId="0" fontId="26" fillId="0" borderId="27" xfId="0" applyFont="1" applyBorder="1" applyAlignment="1" applyProtection="1">
      <alignment vertical="top"/>
      <protection locked="0"/>
    </xf>
    <xf numFmtId="49" fontId="25" fillId="0" borderId="27" xfId="0" applyNumberFormat="1" applyFont="1" applyBorder="1" applyAlignment="1">
      <alignment horizontal="left" vertical="center"/>
    </xf>
    <xf numFmtId="0" fontId="25" fillId="0" borderId="27" xfId="0" applyFont="1" applyBorder="1" applyAlignment="1" applyProtection="1">
      <alignment vertical="top"/>
      <protection locked="0"/>
    </xf>
    <xf numFmtId="0" fontId="25" fillId="0" borderId="27" xfId="0" applyFont="1" applyBorder="1" applyAlignment="1">
      <alignment wrapText="1"/>
    </xf>
    <xf numFmtId="0" fontId="21" fillId="0" borderId="27" xfId="0" applyFont="1" applyBorder="1" applyAlignment="1" applyProtection="1">
      <alignment wrapText="1"/>
      <protection locked="0"/>
    </xf>
    <xf numFmtId="0" fontId="25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8" fontId="25" fillId="0" borderId="0" xfId="0" applyNumberFormat="1" applyFont="1" applyAlignment="1">
      <alignment horizontal="right" vertical="center"/>
    </xf>
    <xf numFmtId="39" fontId="25" fillId="0" borderId="0" xfId="0" applyNumberFormat="1" applyFont="1" applyAlignment="1">
      <alignment horizontal="right" vertical="center"/>
    </xf>
    <xf numFmtId="0" fontId="25" fillId="0" borderId="28" xfId="0" applyFont="1" applyBorder="1" applyAlignment="1">
      <alignment horizontal="center" vertical="center"/>
    </xf>
    <xf numFmtId="0" fontId="25" fillId="0" borderId="27" xfId="0" applyFont="1" applyBorder="1" applyAlignment="1">
      <alignment horizontal="left" vertical="center" wrapText="1"/>
    </xf>
    <xf numFmtId="0" fontId="25" fillId="0" borderId="27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49" fontId="25" fillId="0" borderId="0" xfId="0" applyNumberFormat="1" applyFont="1" applyAlignment="1">
      <alignment horizontal="left" vertical="top"/>
    </xf>
    <xf numFmtId="0" fontId="25" fillId="0" borderId="0" xfId="0" applyFont="1" applyAlignment="1">
      <alignment horizontal="left" vertical="center" wrapText="1"/>
    </xf>
    <xf numFmtId="0" fontId="25" fillId="0" borderId="27" xfId="0" applyFont="1" applyBorder="1" applyProtection="1">
      <protection locked="0"/>
    </xf>
    <xf numFmtId="0" fontId="25" fillId="0" borderId="27" xfId="0" applyFont="1" applyBorder="1" applyAlignment="1" applyProtection="1">
      <alignment wrapText="1"/>
      <protection locked="0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27" xfId="0" applyFont="1" applyBorder="1" applyAlignment="1">
      <alignment horizontal="left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21" fillId="0" borderId="27" xfId="0" applyFont="1" applyBorder="1" applyAlignment="1">
      <alignment wrapText="1"/>
    </xf>
    <xf numFmtId="0" fontId="25" fillId="0" borderId="27" xfId="0" applyFont="1" applyBorder="1" applyAlignment="1">
      <alignment horizontal="left" vertical="top"/>
    </xf>
    <xf numFmtId="0" fontId="29" fillId="0" borderId="29" xfId="0" applyFont="1" applyBorder="1" applyAlignment="1">
      <alignment horizontal="left" vertical="top"/>
    </xf>
    <xf numFmtId="0" fontId="27" fillId="0" borderId="27" xfId="0" applyFont="1" applyBorder="1" applyAlignment="1">
      <alignment wrapText="1"/>
    </xf>
    <xf numFmtId="0" fontId="27" fillId="0" borderId="2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22" fillId="0" borderId="2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top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6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25" fillId="0" borderId="0" xfId="0" applyFont="1" applyAlignment="1">
      <alignment horizontal="left" vertical="top"/>
    </xf>
    <xf numFmtId="0" fontId="27" fillId="0" borderId="31" xfId="0" applyFont="1" applyBorder="1" applyAlignment="1">
      <alignment horizontal="center"/>
    </xf>
    <xf numFmtId="0" fontId="27" fillId="4" borderId="31" xfId="0" applyFont="1" applyFill="1" applyBorder="1" applyAlignment="1">
      <alignment horizontal="center"/>
    </xf>
    <xf numFmtId="0" fontId="27" fillId="4" borderId="32" xfId="0" applyFont="1" applyFill="1" applyBorder="1"/>
    <xf numFmtId="0" fontId="27" fillId="4" borderId="32" xfId="0" applyFont="1" applyFill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30" fillId="4" borderId="0" xfId="0" applyFont="1" applyFill="1" applyAlignment="1">
      <alignment horizontal="left" vertical="center" wrapText="1"/>
    </xf>
    <xf numFmtId="4" fontId="12" fillId="0" borderId="14" xfId="0" applyNumberFormat="1" applyFont="1" applyBorder="1" applyAlignment="1" applyProtection="1">
      <alignment vertical="center"/>
      <protection locked="0"/>
    </xf>
    <xf numFmtId="0" fontId="25" fillId="0" borderId="0" xfId="0" applyFont="1" applyAlignment="1">
      <alignment horizontal="center" vertical="top"/>
    </xf>
    <xf numFmtId="0" fontId="29" fillId="0" borderId="0" xfId="0" applyFont="1" applyAlignment="1">
      <alignment horizontal="left" vertical="top"/>
    </xf>
    <xf numFmtId="0" fontId="32" fillId="0" borderId="0" xfId="0" applyFont="1" applyAlignment="1">
      <alignment horizontal="left" vertical="center"/>
    </xf>
    <xf numFmtId="39" fontId="25" fillId="5" borderId="27" xfId="0" applyNumberFormat="1" applyFont="1" applyFill="1" applyBorder="1" applyAlignment="1">
      <alignment horizontal="right" vertical="center"/>
    </xf>
    <xf numFmtId="0" fontId="0" fillId="0" borderId="28" xfId="0" applyBorder="1" applyAlignment="1">
      <alignment horizontal="left" vertical="top"/>
    </xf>
    <xf numFmtId="0" fontId="12" fillId="0" borderId="2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9" fontId="31" fillId="0" borderId="0" xfId="0" applyNumberFormat="1" applyFont="1" applyAlignment="1">
      <alignment horizontal="left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167" fontId="21" fillId="0" borderId="25" xfId="0" applyNumberFormat="1" applyFont="1" applyBorder="1" applyAlignment="1">
      <alignment horizontal="center" vertical="center"/>
    </xf>
    <xf numFmtId="167" fontId="21" fillId="0" borderId="26" xfId="0" applyNumberFormat="1" applyFont="1" applyBorder="1" applyAlignment="1">
      <alignment horizontal="center" vertical="center"/>
    </xf>
    <xf numFmtId="49" fontId="25" fillId="0" borderId="27" xfId="0" applyNumberFormat="1" applyFont="1" applyBorder="1" applyAlignment="1">
      <alignment vertical="top"/>
    </xf>
    <xf numFmtId="0" fontId="25" fillId="0" borderId="27" xfId="0" applyFont="1" applyBorder="1" applyAlignment="1" applyProtection="1">
      <alignment horizontal="left" wrapText="1"/>
      <protection locked="0"/>
    </xf>
    <xf numFmtId="0" fontId="25" fillId="0" borderId="27" xfId="0" applyFont="1" applyBorder="1" applyAlignment="1" applyProtection="1">
      <alignment horizontal="center" wrapText="1"/>
      <protection locked="0"/>
    </xf>
    <xf numFmtId="168" fontId="25" fillId="0" borderId="27" xfId="0" applyNumberFormat="1" applyFont="1" applyBorder="1" applyAlignment="1" applyProtection="1">
      <alignment horizontal="right"/>
      <protection locked="0"/>
    </xf>
    <xf numFmtId="0" fontId="33" fillId="0" borderId="0" xfId="0" applyFont="1" applyAlignment="1">
      <alignment horizontal="left" vertical="center"/>
    </xf>
    <xf numFmtId="39" fontId="33" fillId="0" borderId="0" xfId="0" applyNumberFormat="1" applyFont="1" applyAlignment="1">
      <alignment horizontal="right" vertical="center"/>
    </xf>
    <xf numFmtId="0" fontId="0" fillId="0" borderId="0" xfId="0"/>
    <xf numFmtId="0" fontId="0" fillId="5" borderId="0" xfId="0" applyFill="1"/>
    <xf numFmtId="0" fontId="24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left" vertical="center"/>
    </xf>
    <xf numFmtId="39" fontId="24" fillId="5" borderId="0" xfId="0" applyNumberFormat="1" applyFont="1" applyFill="1" applyAlignment="1">
      <alignment horizontal="right" vertical="center"/>
    </xf>
    <xf numFmtId="0" fontId="22" fillId="0" borderId="27" xfId="0" applyFont="1" applyBorder="1"/>
    <xf numFmtId="0" fontId="25" fillId="0" borderId="27" xfId="0" applyFont="1" applyBorder="1" applyAlignment="1">
      <alignment horizontal="center" wrapText="1"/>
    </xf>
    <xf numFmtId="4" fontId="27" fillId="3" borderId="27" xfId="0" applyNumberFormat="1" applyFont="1" applyFill="1" applyBorder="1" applyAlignment="1">
      <alignment horizontal="right"/>
    </xf>
    <xf numFmtId="4" fontId="27" fillId="0" borderId="27" xfId="0" applyNumberFormat="1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4" fontId="25" fillId="3" borderId="27" xfId="0" applyNumberFormat="1" applyFont="1" applyFill="1" applyBorder="1" applyAlignment="1">
      <alignment horizontal="right"/>
    </xf>
    <xf numFmtId="4" fontId="25" fillId="0" borderId="27" xfId="0" applyNumberFormat="1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5" fillId="0" borderId="33" xfId="0" applyFont="1" applyBorder="1" applyAlignment="1">
      <alignment horizontal="center" wrapText="1"/>
    </xf>
    <xf numFmtId="4" fontId="27" fillId="0" borderId="33" xfId="0" applyNumberFormat="1" applyFont="1" applyBorder="1" applyAlignment="1">
      <alignment horizontal="center"/>
    </xf>
    <xf numFmtId="0" fontId="0" fillId="0" borderId="0" xfId="0" applyFont="1"/>
    <xf numFmtId="0" fontId="34" fillId="0" borderId="34" xfId="0" applyFont="1" applyBorder="1" applyAlignment="1">
      <alignment wrapText="1"/>
    </xf>
    <xf numFmtId="0" fontId="27" fillId="0" borderId="35" xfId="0" applyFont="1" applyBorder="1"/>
    <xf numFmtId="169" fontId="34" fillId="4" borderId="35" xfId="0" applyNumberFormat="1" applyFont="1" applyFill="1" applyBorder="1" applyAlignment="1">
      <alignment horizontal="right"/>
    </xf>
    <xf numFmtId="4" fontId="34" fillId="4" borderId="36" xfId="0" applyNumberFormat="1" applyFont="1" applyFill="1" applyBorder="1" applyAlignment="1">
      <alignment horizontal="right"/>
    </xf>
    <xf numFmtId="0" fontId="34" fillId="0" borderId="28" xfId="0" applyFont="1" applyBorder="1" applyAlignment="1">
      <alignment wrapText="1"/>
    </xf>
    <xf numFmtId="0" fontId="27" fillId="0" borderId="29" xfId="0" applyFont="1" applyBorder="1"/>
    <xf numFmtId="0" fontId="35" fillId="0" borderId="29" xfId="0" applyFont="1" applyBorder="1" applyAlignment="1">
      <alignment horizontal="right"/>
    </xf>
    <xf numFmtId="4" fontId="34" fillId="4" borderId="30" xfId="0" applyNumberFormat="1" applyFont="1" applyFill="1" applyBorder="1" applyAlignment="1">
      <alignment horizontal="right" vertical="center"/>
    </xf>
    <xf numFmtId="0" fontId="34" fillId="0" borderId="37" xfId="0" applyFont="1" applyBorder="1" applyAlignment="1">
      <alignment wrapText="1"/>
    </xf>
    <xf numFmtId="0" fontId="27" fillId="0" borderId="38" xfId="0" applyFont="1" applyBorder="1"/>
    <xf numFmtId="0" fontId="35" fillId="0" borderId="38" xfId="0" applyFont="1" applyBorder="1" applyAlignment="1">
      <alignment horizontal="right"/>
    </xf>
    <xf numFmtId="4" fontId="34" fillId="3" borderId="39" xfId="0" applyNumberFormat="1" applyFont="1" applyFill="1" applyBorder="1" applyAlignment="1">
      <alignment horizontal="right"/>
    </xf>
    <xf numFmtId="0" fontId="0" fillId="0" borderId="40" xfId="0" applyFont="1" applyBorder="1"/>
    <xf numFmtId="0" fontId="34" fillId="0" borderId="41" xfId="0" applyFont="1" applyBorder="1" applyAlignment="1">
      <alignment wrapText="1"/>
    </xf>
    <xf numFmtId="0" fontId="25" fillId="0" borderId="42" xfId="0" applyFont="1" applyBorder="1" applyAlignment="1">
      <alignment horizontal="center" wrapText="1"/>
    </xf>
    <xf numFmtId="0" fontId="27" fillId="0" borderId="42" xfId="0" applyFont="1" applyBorder="1" applyAlignment="1">
      <alignment horizontal="center"/>
    </xf>
    <xf numFmtId="4" fontId="35" fillId="0" borderId="42" xfId="0" applyNumberFormat="1" applyFont="1" applyBorder="1" applyAlignment="1">
      <alignment horizontal="right"/>
    </xf>
    <xf numFmtId="4" fontId="34" fillId="4" borderId="43" xfId="0" applyNumberFormat="1" applyFont="1" applyFill="1" applyBorder="1" applyAlignment="1">
      <alignment horizontal="right"/>
    </xf>
    <xf numFmtId="4" fontId="27" fillId="0" borderId="27" xfId="0" applyNumberFormat="1" applyFont="1" applyBorder="1" applyAlignment="1">
      <alignment horizontal="right"/>
    </xf>
    <xf numFmtId="4" fontId="25" fillId="0" borderId="27" xfId="0" applyNumberFormat="1" applyFont="1" applyBorder="1" applyAlignment="1">
      <alignment horizontal="right"/>
    </xf>
    <xf numFmtId="0" fontId="25" fillId="0" borderId="33" xfId="0" applyFont="1" applyBorder="1" applyAlignment="1">
      <alignment wrapText="1"/>
    </xf>
    <xf numFmtId="4" fontId="27" fillId="3" borderId="33" xfId="0" applyNumberFormat="1" applyFont="1" applyFill="1" applyBorder="1" applyAlignment="1">
      <alignment horizontal="right"/>
    </xf>
    <xf numFmtId="0" fontId="0" fillId="0" borderId="0" xfId="0" applyFont="1" applyAlignment="1">
      <alignment horizontal="left" vertical="top"/>
    </xf>
    <xf numFmtId="169" fontId="35" fillId="4" borderId="35" xfId="0" applyNumberFormat="1" applyFont="1" applyFill="1" applyBorder="1" applyAlignment="1">
      <alignment horizontal="right"/>
    </xf>
    <xf numFmtId="4" fontId="34" fillId="4" borderId="44" xfId="0" applyNumberFormat="1" applyFont="1" applyFill="1" applyBorder="1" applyAlignment="1">
      <alignment horizontal="right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169" fontId="27" fillId="3" borderId="27" xfId="0" applyNumberFormat="1" applyFont="1" applyFill="1" applyBorder="1" applyAlignment="1">
      <alignment horizontal="right"/>
    </xf>
    <xf numFmtId="39" fontId="25" fillId="3" borderId="27" xfId="0" applyNumberFormat="1" applyFont="1" applyFill="1" applyBorder="1" applyAlignment="1">
      <alignment horizontal="right" vertical="center"/>
    </xf>
    <xf numFmtId="39" fontId="25" fillId="3" borderId="0" xfId="0" applyNumberFormat="1" applyFont="1" applyFill="1" applyAlignment="1">
      <alignment horizontal="right" vertical="center"/>
    </xf>
    <xf numFmtId="39" fontId="25" fillId="3" borderId="27" xfId="0" applyNumberFormat="1" applyFont="1" applyFill="1" applyBorder="1" applyAlignment="1" applyProtection="1">
      <alignment horizontal="right"/>
      <protection locked="0"/>
    </xf>
    <xf numFmtId="4" fontId="27" fillId="0" borderId="42" xfId="0" applyNumberFormat="1" applyFont="1" applyBorder="1" applyAlignment="1">
      <alignment horizontal="right"/>
    </xf>
    <xf numFmtId="0" fontId="21" fillId="5" borderId="27" xfId="0" applyFont="1" applyFill="1" applyBorder="1"/>
    <xf numFmtId="0" fontId="27" fillId="5" borderId="27" xfId="0" applyFont="1" applyFill="1" applyBorder="1" applyAlignment="1">
      <alignment wrapText="1"/>
    </xf>
    <xf numFmtId="0" fontId="27" fillId="5" borderId="27" xfId="0" applyFont="1" applyFill="1" applyBorder="1" applyAlignment="1">
      <alignment horizontal="center"/>
    </xf>
    <xf numFmtId="4" fontId="27" fillId="0" borderId="33" xfId="0" applyNumberFormat="1" applyFont="1" applyBorder="1" applyAlignment="1">
      <alignment horizontal="right"/>
    </xf>
    <xf numFmtId="169" fontId="34" fillId="4" borderId="36" xfId="0" applyNumberFormat="1" applyFont="1" applyFill="1" applyBorder="1" applyAlignment="1">
      <alignment horizontal="right"/>
    </xf>
    <xf numFmtId="0" fontId="25" fillId="0" borderId="0" xfId="0" applyFont="1" applyBorder="1" applyAlignment="1">
      <alignment horizontal="center" vertical="top"/>
    </xf>
    <xf numFmtId="0" fontId="2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top"/>
    </xf>
    <xf numFmtId="49" fontId="31" fillId="0" borderId="0" xfId="0" applyNumberFormat="1" applyFont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166" fontId="31" fillId="0" borderId="0" xfId="0" applyNumberFormat="1" applyFont="1" applyBorder="1" applyAlignment="1" applyProtection="1">
      <alignment vertical="center"/>
      <protection locked="0"/>
    </xf>
    <xf numFmtId="4" fontId="31" fillId="0" borderId="0" xfId="0" applyNumberFormat="1" applyFont="1" applyBorder="1" applyAlignment="1" applyProtection="1">
      <alignment vertical="center"/>
      <protection locked="0"/>
    </xf>
    <xf numFmtId="169" fontId="34" fillId="3" borderId="39" xfId="0" applyNumberFormat="1" applyFont="1" applyFill="1" applyBorder="1" applyAlignment="1">
      <alignment horizontal="right"/>
    </xf>
    <xf numFmtId="39" fontId="24" fillId="0" borderId="45" xfId="0" applyNumberFormat="1" applyFont="1" applyBorder="1" applyAlignment="1">
      <alignment horizontal="right" vertical="center"/>
    </xf>
    <xf numFmtId="4" fontId="34" fillId="4" borderId="30" xfId="0" applyNumberFormat="1" applyFont="1" applyFill="1" applyBorder="1" applyAlignment="1">
      <alignment horizontal="right"/>
    </xf>
    <xf numFmtId="4" fontId="31" fillId="0" borderId="22" xfId="0" applyNumberFormat="1" applyFont="1" applyBorder="1" applyAlignment="1" applyProtection="1">
      <alignment horizontal="right" vertical="center"/>
      <protection locked="0"/>
    </xf>
    <xf numFmtId="0" fontId="31" fillId="0" borderId="0" xfId="0" applyFont="1" applyAlignment="1">
      <alignment horizontal="right"/>
    </xf>
    <xf numFmtId="0" fontId="31" fillId="0" borderId="0" xfId="0" applyFont="1" applyAlignment="1">
      <alignment horizontal="right" vertical="center"/>
    </xf>
    <xf numFmtId="0" fontId="21" fillId="0" borderId="24" xfId="0" applyFont="1" applyBorder="1" applyAlignment="1">
      <alignment horizontal="right" vertical="center" wrapText="1"/>
    </xf>
    <xf numFmtId="167" fontId="21" fillId="0" borderId="26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4" fontId="31" fillId="0" borderId="0" xfId="0" applyNumberFormat="1" applyFont="1" applyBorder="1" applyAlignment="1" applyProtection="1">
      <alignment horizontal="right" vertical="center"/>
      <protection locked="0"/>
    </xf>
    <xf numFmtId="0" fontId="27" fillId="0" borderId="31" xfId="0" applyFont="1" applyBorder="1" applyAlignment="1">
      <alignment horizontal="right"/>
    </xf>
    <xf numFmtId="0" fontId="27" fillId="0" borderId="32" xfId="0" applyFont="1" applyBorder="1" applyAlignment="1">
      <alignment horizontal="right"/>
    </xf>
    <xf numFmtId="0" fontId="0" fillId="0" borderId="0" xfId="0" applyFont="1" applyAlignment="1">
      <alignment horizontal="right"/>
    </xf>
    <xf numFmtId="170" fontId="36" fillId="0" borderId="0" xfId="0" applyNumberFormat="1" applyFont="1" applyAlignment="1">
      <alignment horizontal="right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right" vertical="center"/>
    </xf>
    <xf numFmtId="0" fontId="12" fillId="2" borderId="8" xfId="0" applyFont="1" applyFill="1" applyBorder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9" fillId="3" borderId="46" xfId="0" applyFont="1" applyFill="1" applyBorder="1" applyAlignment="1">
      <alignment horizontal="center" vertical="center"/>
    </xf>
    <xf numFmtId="0" fontId="39" fillId="3" borderId="47" xfId="0" applyFont="1" applyFill="1" applyBorder="1" applyAlignment="1">
      <alignment horizontal="center" vertical="center"/>
    </xf>
    <xf numFmtId="0" fontId="39" fillId="3" borderId="48" xfId="0" applyFont="1" applyFill="1" applyBorder="1" applyAlignment="1">
      <alignment horizontal="center" vertical="center"/>
    </xf>
    <xf numFmtId="0" fontId="39" fillId="3" borderId="49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39" fillId="3" borderId="50" xfId="0" applyFont="1" applyFill="1" applyBorder="1" applyAlignment="1">
      <alignment horizontal="center" vertical="center"/>
    </xf>
    <xf numFmtId="0" fontId="39" fillId="3" borderId="51" xfId="0" applyFont="1" applyFill="1" applyBorder="1" applyAlignment="1">
      <alignment horizontal="center" vertical="center"/>
    </xf>
    <xf numFmtId="0" fontId="39" fillId="3" borderId="52" xfId="0" applyFont="1" applyFill="1" applyBorder="1" applyAlignment="1">
      <alignment horizontal="center" vertical="center"/>
    </xf>
    <xf numFmtId="0" fontId="39" fillId="3" borderId="5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0" fillId="0" borderId="29" xfId="0" applyBorder="1" applyAlignment="1">
      <alignment horizontal="center" vertical="top"/>
    </xf>
    <xf numFmtId="0" fontId="0" fillId="0" borderId="30" xfId="0" applyBorder="1" applyAlignment="1">
      <alignment horizontal="center" vertical="top"/>
    </xf>
  </cellXfs>
  <cellStyles count="1"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L23"/>
  <sheetViews>
    <sheetView showGridLines="0" tabSelected="1" workbookViewId="0">
      <selection activeCell="BD18" sqref="BD18"/>
    </sheetView>
  </sheetViews>
  <sheetFormatPr defaultRowHeight="11.25"/>
  <cols>
    <col min="1" max="1" width="2.1640625" customWidth="1"/>
    <col min="2" max="2" width="4.1640625" customWidth="1"/>
    <col min="3" max="32" width="2.6640625" customWidth="1"/>
    <col min="33" max="33" width="3.33203125" customWidth="1"/>
    <col min="34" max="34" width="31.6640625" customWidth="1"/>
    <col min="35" max="36" width="2.5" customWidth="1"/>
    <col min="37" max="37" width="8.33203125" customWidth="1"/>
    <col min="38" max="38" width="3.33203125" customWidth="1"/>
    <col min="39" max="39" width="13.33203125" customWidth="1"/>
    <col min="40" max="40" width="7.5" customWidth="1"/>
    <col min="41" max="41" width="4.1640625" customWidth="1"/>
    <col min="42" max="42" width="15.6640625" hidden="1" customWidth="1"/>
    <col min="43" max="43" width="13.6640625" customWidth="1"/>
    <col min="44" max="46" width="25.83203125" hidden="1" customWidth="1"/>
    <col min="47" max="48" width="21.6640625" hidden="1" customWidth="1"/>
    <col min="49" max="50" width="25" hidden="1" customWidth="1"/>
    <col min="51" max="51" width="21.6640625" hidden="1" customWidth="1"/>
    <col min="52" max="52" width="19.1640625" hidden="1" customWidth="1"/>
    <col min="53" max="53" width="25" hidden="1" customWidth="1"/>
    <col min="54" max="54" width="21.6640625" hidden="1" customWidth="1"/>
    <col min="55" max="55" width="19.1640625" hidden="1" customWidth="1"/>
    <col min="56" max="56" width="66.5" customWidth="1"/>
    <col min="70" max="90" width="9.33203125" hidden="1"/>
  </cols>
  <sheetData>
    <row r="2" spans="1:90" s="1" customFormat="1" ht="6.9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14"/>
    </row>
    <row r="3" spans="1:90" s="1" customFormat="1" ht="24.95" customHeight="1">
      <c r="A3" s="14"/>
      <c r="B3" s="11" t="s">
        <v>13</v>
      </c>
      <c r="AQ3" s="14"/>
    </row>
    <row r="4" spans="1:90" s="1" customFormat="1" ht="6.95" customHeight="1">
      <c r="A4" s="14"/>
      <c r="AQ4" s="14"/>
    </row>
    <row r="5" spans="1:90" s="2" customFormat="1" ht="12" customHeight="1">
      <c r="A5" s="21"/>
      <c r="B5" s="13" t="s">
        <v>2</v>
      </c>
      <c r="K5" s="2" t="s">
        <v>3</v>
      </c>
      <c r="AQ5" s="21"/>
    </row>
    <row r="6" spans="1:90" s="3" customFormat="1" ht="36.950000000000003" customHeight="1">
      <c r="A6" s="22"/>
      <c r="B6" s="23" t="s">
        <v>4</v>
      </c>
      <c r="K6" s="250" t="s">
        <v>5</v>
      </c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Q6" s="22"/>
    </row>
    <row r="7" spans="1:90" s="1" customFormat="1" ht="6.95" customHeight="1">
      <c r="A7" s="14"/>
      <c r="AQ7" s="14"/>
    </row>
    <row r="8" spans="1:90" s="1" customFormat="1" ht="12" customHeight="1">
      <c r="A8" s="14"/>
      <c r="B8" s="13" t="s">
        <v>6</v>
      </c>
      <c r="K8" s="260" t="s">
        <v>7</v>
      </c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H8" s="13" t="s">
        <v>8</v>
      </c>
      <c r="AL8" s="252">
        <v>45012</v>
      </c>
      <c r="AM8" s="252"/>
      <c r="AQ8" s="14"/>
    </row>
    <row r="9" spans="1:90" s="1" customFormat="1" ht="6.95" customHeight="1">
      <c r="A9" s="14"/>
      <c r="AQ9" s="14"/>
    </row>
    <row r="10" spans="1:90" s="1" customFormat="1" ht="25.7" customHeight="1">
      <c r="A10" s="14"/>
      <c r="B10" s="13" t="s">
        <v>9</v>
      </c>
      <c r="K10" s="2" t="s">
        <v>332</v>
      </c>
      <c r="AH10" s="13" t="s">
        <v>11</v>
      </c>
      <c r="AL10" s="253" t="s">
        <v>333</v>
      </c>
      <c r="AM10" s="254"/>
      <c r="AN10" s="254"/>
      <c r="AO10" s="254"/>
      <c r="AQ10" s="14"/>
      <c r="AR10" s="255" t="s">
        <v>14</v>
      </c>
      <c r="AS10" s="256"/>
      <c r="AT10" s="24"/>
      <c r="AU10" s="24"/>
      <c r="AV10" s="24"/>
      <c r="AW10" s="24"/>
      <c r="AX10" s="24"/>
      <c r="AY10" s="24"/>
      <c r="AZ10" s="24"/>
      <c r="BA10" s="24"/>
      <c r="BB10" s="24"/>
      <c r="BC10" s="25"/>
    </row>
    <row r="11" spans="1:90" s="1" customFormat="1" ht="15.2" customHeight="1">
      <c r="A11" s="14"/>
      <c r="B11" s="13" t="s">
        <v>10</v>
      </c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H11" s="13" t="s">
        <v>12</v>
      </c>
      <c r="AL11" s="253" t="s">
        <v>328</v>
      </c>
      <c r="AM11" s="254"/>
      <c r="AN11" s="254"/>
      <c r="AO11" s="254"/>
      <c r="AQ11" s="14"/>
      <c r="AR11" s="257"/>
      <c r="AS11" s="258"/>
      <c r="BC11" s="26"/>
    </row>
    <row r="12" spans="1:90" s="1" customFormat="1" ht="10.9" customHeight="1">
      <c r="A12" s="14"/>
      <c r="AQ12" s="14"/>
      <c r="AR12" s="257"/>
      <c r="AS12" s="258"/>
      <c r="BC12" s="26"/>
    </row>
    <row r="13" spans="1:90" s="1" customFormat="1" ht="29.25" customHeight="1">
      <c r="A13" s="14"/>
      <c r="B13" s="245" t="s">
        <v>15</v>
      </c>
      <c r="C13" s="246"/>
      <c r="D13" s="246"/>
      <c r="E13" s="246"/>
      <c r="F13" s="246"/>
      <c r="G13" s="27"/>
      <c r="H13" s="247" t="s">
        <v>16</v>
      </c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8" t="s">
        <v>17</v>
      </c>
      <c r="AG13" s="246"/>
      <c r="AH13" s="246"/>
      <c r="AI13" s="246"/>
      <c r="AJ13" s="246"/>
      <c r="AK13" s="246"/>
      <c r="AL13" s="246"/>
      <c r="AM13" s="247" t="s">
        <v>18</v>
      </c>
      <c r="AN13" s="246"/>
      <c r="AO13" s="249"/>
      <c r="AP13" s="28" t="s">
        <v>19</v>
      </c>
      <c r="AQ13" s="14"/>
      <c r="AR13" s="29" t="s">
        <v>20</v>
      </c>
      <c r="AS13" s="30" t="s">
        <v>21</v>
      </c>
      <c r="AT13" s="30" t="s">
        <v>22</v>
      </c>
      <c r="AU13" s="30" t="s">
        <v>23</v>
      </c>
      <c r="AV13" s="30" t="s">
        <v>24</v>
      </c>
      <c r="AW13" s="30" t="s">
        <v>25</v>
      </c>
      <c r="AX13" s="30" t="s">
        <v>26</v>
      </c>
      <c r="AY13" s="30" t="s">
        <v>27</v>
      </c>
      <c r="AZ13" s="30" t="s">
        <v>28</v>
      </c>
      <c r="BA13" s="30" t="s">
        <v>29</v>
      </c>
      <c r="BB13" s="30" t="s">
        <v>30</v>
      </c>
      <c r="BC13" s="31" t="s">
        <v>31</v>
      </c>
    </row>
    <row r="14" spans="1:90" s="1" customFormat="1" ht="10.9" customHeight="1">
      <c r="A14" s="14"/>
      <c r="AQ14" s="14"/>
      <c r="AR14" s="32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5"/>
    </row>
    <row r="15" spans="1:90" s="4" customFormat="1" ht="32.450000000000003" customHeight="1">
      <c r="A15" s="33"/>
      <c r="B15" s="34" t="s">
        <v>32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243">
        <f>ROUND(SUM(AF16:AF17),2)</f>
        <v>0</v>
      </c>
      <c r="AG15" s="243"/>
      <c r="AH15" s="243"/>
      <c r="AI15" s="243"/>
      <c r="AJ15" s="243"/>
      <c r="AK15" s="243"/>
      <c r="AL15" s="243"/>
      <c r="AM15" s="244">
        <f>SUM(AM17,AM16)</f>
        <v>0</v>
      </c>
      <c r="AN15" s="244"/>
      <c r="AO15" s="244"/>
      <c r="AP15" s="36" t="s">
        <v>0</v>
      </c>
      <c r="AQ15" s="33"/>
      <c r="AR15" s="37">
        <f>ROUND(SUM(AR16:AR17),2)</f>
        <v>0</v>
      </c>
      <c r="AS15" s="38" t="e">
        <f>ROUND(SUM(AU15:AV15),2)</f>
        <v>#REF!</v>
      </c>
      <c r="AT15" s="39" t="e">
        <f>ROUND(SUM(AT16:AT17),5)</f>
        <v>#REF!</v>
      </c>
      <c r="AU15" s="38" t="e">
        <f>ROUND(AY15*#REF!,2)</f>
        <v>#REF!</v>
      </c>
      <c r="AV15" s="38" t="e">
        <f>ROUND(AZ15*#REF!,2)</f>
        <v>#REF!</v>
      </c>
      <c r="AW15" s="38" t="e">
        <f>ROUND(BA15*#REF!,2)</f>
        <v>#REF!</v>
      </c>
      <c r="AX15" s="38" t="e">
        <f>ROUND(BB15*#REF!,2)</f>
        <v>#REF!</v>
      </c>
      <c r="AY15" s="38" t="e">
        <f>ROUND(SUM(AY16:AY17),2)</f>
        <v>#REF!</v>
      </c>
      <c r="AZ15" s="38" t="e">
        <f>ROUND(SUM(AZ16:AZ17),2)</f>
        <v>#REF!</v>
      </c>
      <c r="BA15" s="38" t="e">
        <f>ROUND(SUM(BA16:BA17),2)</f>
        <v>#REF!</v>
      </c>
      <c r="BB15" s="38" t="e">
        <f>ROUND(SUM(BB16:BB17),2)</f>
        <v>#REF!</v>
      </c>
      <c r="BC15" s="40" t="e">
        <f>ROUND(SUM(BC16:BC17),2)</f>
        <v>#REF!</v>
      </c>
      <c r="BR15" s="41" t="s">
        <v>33</v>
      </c>
      <c r="BS15" s="41" t="s">
        <v>34</v>
      </c>
      <c r="BT15" s="42" t="s">
        <v>35</v>
      </c>
      <c r="BU15" s="41" t="s">
        <v>36</v>
      </c>
      <c r="BV15" s="41" t="s">
        <v>1</v>
      </c>
      <c r="BW15" s="41" t="s">
        <v>37</v>
      </c>
      <c r="CK15" s="41" t="s">
        <v>0</v>
      </c>
    </row>
    <row r="16" spans="1:90" s="5" customFormat="1" ht="24.75" customHeight="1">
      <c r="A16" s="43"/>
      <c r="B16" s="44"/>
      <c r="C16" s="242" t="s">
        <v>38</v>
      </c>
      <c r="D16" s="242"/>
      <c r="E16" s="242"/>
      <c r="F16" s="242"/>
      <c r="G16" s="242"/>
      <c r="H16" s="45"/>
      <c r="I16" s="242" t="s">
        <v>39</v>
      </c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0">
        <f>'U072-23a - Růžové bydlení'!I177</f>
        <v>0</v>
      </c>
      <c r="AG16" s="241"/>
      <c r="AH16" s="241"/>
      <c r="AI16" s="241"/>
      <c r="AJ16" s="241"/>
      <c r="AK16" s="241"/>
      <c r="AL16" s="241"/>
      <c r="AM16" s="240">
        <f>AF16*1.15</f>
        <v>0</v>
      </c>
      <c r="AN16" s="241"/>
      <c r="AO16" s="241"/>
      <c r="AP16" s="46" t="s">
        <v>40</v>
      </c>
      <c r="AQ16" s="43"/>
      <c r="AR16" s="47">
        <v>0</v>
      </c>
      <c r="AS16" s="48" t="e">
        <f>ROUND(SUM(AU16:AV16),2)</f>
        <v>#REF!</v>
      </c>
      <c r="AT16" s="49" t="e">
        <f>#REF!</f>
        <v>#REF!</v>
      </c>
      <c r="AU16" s="48" t="e">
        <f>#REF!</f>
        <v>#REF!</v>
      </c>
      <c r="AV16" s="48" t="e">
        <f>#REF!</f>
        <v>#REF!</v>
      </c>
      <c r="AW16" s="48" t="e">
        <f>#REF!</f>
        <v>#REF!</v>
      </c>
      <c r="AX16" s="48" t="e">
        <f>#REF!</f>
        <v>#REF!</v>
      </c>
      <c r="AY16" s="48" t="e">
        <f>#REF!</f>
        <v>#REF!</v>
      </c>
      <c r="AZ16" s="48" t="e">
        <f>#REF!</f>
        <v>#REF!</v>
      </c>
      <c r="BA16" s="48" t="e">
        <f>#REF!</f>
        <v>#REF!</v>
      </c>
      <c r="BB16" s="48" t="e">
        <f>#REF!</f>
        <v>#REF!</v>
      </c>
      <c r="BC16" s="50" t="e">
        <f>#REF!</f>
        <v>#REF!</v>
      </c>
      <c r="BS16" s="51" t="s">
        <v>41</v>
      </c>
      <c r="BU16" s="51" t="s">
        <v>36</v>
      </c>
      <c r="BV16" s="51" t="s">
        <v>42</v>
      </c>
      <c r="BW16" s="51" t="s">
        <v>1</v>
      </c>
      <c r="CK16" s="51" t="s">
        <v>0</v>
      </c>
      <c r="CL16" s="51" t="s">
        <v>43</v>
      </c>
    </row>
    <row r="17" spans="1:90" s="5" customFormat="1" ht="24.75" customHeight="1">
      <c r="A17" s="43"/>
      <c r="B17" s="44"/>
      <c r="C17" s="242" t="s">
        <v>44</v>
      </c>
      <c r="D17" s="242"/>
      <c r="E17" s="242"/>
      <c r="F17" s="242"/>
      <c r="G17" s="242"/>
      <c r="H17" s="45"/>
      <c r="I17" s="242" t="s">
        <v>45</v>
      </c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0">
        <f>'U072-23b-Žluté bydlení'!I181</f>
        <v>0</v>
      </c>
      <c r="AG17" s="241"/>
      <c r="AH17" s="241"/>
      <c r="AI17" s="241"/>
      <c r="AJ17" s="241"/>
      <c r="AK17" s="241"/>
      <c r="AL17" s="241"/>
      <c r="AM17" s="240">
        <f>AF17*1.15</f>
        <v>0</v>
      </c>
      <c r="AN17" s="241"/>
      <c r="AO17" s="241"/>
      <c r="AP17" s="46" t="s">
        <v>40</v>
      </c>
      <c r="AQ17" s="43"/>
      <c r="AR17" s="52">
        <v>0</v>
      </c>
      <c r="AS17" s="53" t="e">
        <f>ROUND(SUM(AU17:AV17),2)</f>
        <v>#REF!</v>
      </c>
      <c r="AT17" s="54" t="e">
        <f>'U072-23a - Růžové bydlení'!#REF!</f>
        <v>#REF!</v>
      </c>
      <c r="AU17" s="53" t="e">
        <f>'U072-23a - Růžové bydlení'!#REF!</f>
        <v>#REF!</v>
      </c>
      <c r="AV17" s="53" t="e">
        <f>'U072-23a - Růžové bydlení'!#REF!</f>
        <v>#REF!</v>
      </c>
      <c r="AW17" s="53">
        <f>'U072-23a - Růžové bydlení'!J31</f>
        <v>0</v>
      </c>
      <c r="AX17" s="53">
        <f>'U072-23a - Růžové bydlení'!J32</f>
        <v>0</v>
      </c>
      <c r="AY17" s="53" t="e">
        <f>'U072-23a - Růžové bydlení'!#REF!</f>
        <v>#REF!</v>
      </c>
      <c r="AZ17" s="53">
        <f>'U072-23a - Růžové bydlení'!F30</f>
        <v>0</v>
      </c>
      <c r="BA17" s="53" t="str">
        <f>'U072-23a - Růžové bydlení'!F34</f>
        <v>m</v>
      </c>
      <c r="BB17" s="53" t="str">
        <f>'U072-23a - Růžové bydlení'!F31</f>
        <v>m</v>
      </c>
      <c r="BC17" s="55" t="str">
        <f>'U072-23a - Růžové bydlení'!F32</f>
        <v>m</v>
      </c>
      <c r="BS17" s="51" t="s">
        <v>41</v>
      </c>
      <c r="BU17" s="51" t="s">
        <v>36</v>
      </c>
      <c r="BV17" s="51" t="s">
        <v>46</v>
      </c>
      <c r="BW17" s="51" t="s">
        <v>1</v>
      </c>
      <c r="CK17" s="51" t="s">
        <v>0</v>
      </c>
      <c r="CL17" s="51" t="s">
        <v>43</v>
      </c>
    </row>
    <row r="18" spans="1:90" s="1" customFormat="1" ht="30" customHeight="1">
      <c r="A18" s="14"/>
      <c r="AQ18" s="14"/>
    </row>
    <row r="19" spans="1:90" s="1" customFormat="1" ht="6.95" customHeight="1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4"/>
    </row>
    <row r="20" spans="1:90" ht="12" thickBot="1"/>
    <row r="21" spans="1:90" ht="11.25" customHeight="1">
      <c r="A21" s="261" t="s">
        <v>334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3"/>
    </row>
    <row r="22" spans="1:90" ht="11.25" customHeight="1">
      <c r="A22" s="264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6"/>
    </row>
    <row r="23" spans="1:90" ht="11.25" customHeight="1" thickBot="1">
      <c r="A23" s="267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9"/>
    </row>
  </sheetData>
  <mergeCells count="22">
    <mergeCell ref="A21:AO23"/>
    <mergeCell ref="K6:AI6"/>
    <mergeCell ref="AL8:AM8"/>
    <mergeCell ref="AL10:AO10"/>
    <mergeCell ref="AR10:AS12"/>
    <mergeCell ref="AL11:AO11"/>
    <mergeCell ref="K11:AE11"/>
    <mergeCell ref="K8:AE8"/>
    <mergeCell ref="B13:F13"/>
    <mergeCell ref="H13:AE13"/>
    <mergeCell ref="AF13:AL13"/>
    <mergeCell ref="AM13:AO13"/>
    <mergeCell ref="AM16:AO16"/>
    <mergeCell ref="AF16:AL16"/>
    <mergeCell ref="C16:G16"/>
    <mergeCell ref="I16:AE16"/>
    <mergeCell ref="AM17:AO17"/>
    <mergeCell ref="AF17:AL17"/>
    <mergeCell ref="C17:G17"/>
    <mergeCell ref="I17:AE17"/>
    <mergeCell ref="AF15:AL15"/>
    <mergeCell ref="AM15:AO15"/>
  </mergeCells>
  <pageMargins left="0.39374999999999999" right="0.39374999999999999" top="0.39374999999999999" bottom="0.39374999999999999" header="0" footer="0"/>
  <pageSetup paperSize="9" scale="68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83"/>
  <sheetViews>
    <sheetView showGridLines="0" topLeftCell="A2" zoomScale="145" zoomScaleNormal="145" workbookViewId="0">
      <selection activeCell="A2" sqref="A1:A1048576"/>
    </sheetView>
  </sheetViews>
  <sheetFormatPr defaultRowHeight="11.25"/>
  <cols>
    <col min="1" max="1" width="8.5" customWidth="1"/>
    <col min="2" max="2" width="4.83203125" customWidth="1"/>
    <col min="3" max="3" width="5.83203125" customWidth="1"/>
    <col min="4" max="4" width="16.6640625" customWidth="1"/>
    <col min="5" max="5" width="72.83203125" customWidth="1"/>
    <col min="6" max="6" width="13.1640625" customWidth="1"/>
    <col min="7" max="7" width="11" customWidth="1"/>
    <col min="8" max="8" width="15.6640625" customWidth="1"/>
    <col min="9" max="9" width="17.66406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 ht="18">
      <c r="A1" s="148" t="s">
        <v>105</v>
      </c>
      <c r="B1" s="149"/>
      <c r="C1" s="149"/>
      <c r="D1" s="149"/>
      <c r="E1" s="149"/>
      <c r="F1" s="149"/>
      <c r="G1" s="149"/>
      <c r="H1" s="149"/>
      <c r="I1" s="149"/>
    </row>
    <row r="2" spans="1:46" ht="24" customHeight="1">
      <c r="A2" s="150" t="s">
        <v>4</v>
      </c>
      <c r="B2" s="150"/>
      <c r="C2" s="150" t="s">
        <v>106</v>
      </c>
      <c r="D2" s="150"/>
      <c r="E2" s="150"/>
      <c r="F2" s="150"/>
      <c r="G2" s="150"/>
      <c r="H2" s="150"/>
      <c r="I2" s="150"/>
      <c r="L2" s="270"/>
      <c r="M2" s="271"/>
      <c r="N2" s="271"/>
      <c r="O2" s="271"/>
      <c r="P2" s="271"/>
      <c r="Q2" s="271"/>
      <c r="R2" s="271"/>
      <c r="S2" s="271"/>
      <c r="T2" s="271"/>
      <c r="U2" s="271"/>
      <c r="V2" s="271"/>
      <c r="AT2" s="9"/>
    </row>
    <row r="3" spans="1:46" ht="10.9" customHeight="1">
      <c r="A3" s="151"/>
      <c r="B3" s="150"/>
      <c r="C3" s="150" t="s">
        <v>107</v>
      </c>
      <c r="D3" s="150"/>
      <c r="E3" s="150"/>
      <c r="F3" s="150"/>
      <c r="G3" s="150"/>
      <c r="H3" s="150"/>
      <c r="I3" s="150"/>
      <c r="K3" s="10"/>
      <c r="AT3" s="9"/>
    </row>
    <row r="4" spans="1:46" ht="15.6" customHeight="1">
      <c r="A4" s="150" t="s">
        <v>108</v>
      </c>
      <c r="B4" s="150"/>
      <c r="C4" s="150" t="s">
        <v>109</v>
      </c>
      <c r="D4" s="150"/>
      <c r="E4" s="150"/>
      <c r="F4" s="150"/>
      <c r="G4" s="150"/>
      <c r="H4" s="150"/>
      <c r="I4" s="150"/>
      <c r="M4" s="56"/>
      <c r="AT4" s="9"/>
    </row>
    <row r="5" spans="1:46" ht="10.9" customHeight="1">
      <c r="A5" s="150" t="s">
        <v>110</v>
      </c>
      <c r="B5" s="150"/>
      <c r="C5" s="150" t="s">
        <v>111</v>
      </c>
      <c r="D5" s="150"/>
      <c r="E5" s="150"/>
      <c r="F5" s="150"/>
      <c r="G5" s="150"/>
      <c r="H5" s="150"/>
      <c r="I5" s="150"/>
    </row>
    <row r="6" spans="1:46" ht="12" customHeight="1">
      <c r="A6" s="150" t="s">
        <v>112</v>
      </c>
      <c r="B6" s="150"/>
      <c r="C6" s="150" t="s">
        <v>113</v>
      </c>
      <c r="D6" s="152"/>
      <c r="E6" s="150"/>
      <c r="F6" s="150"/>
      <c r="G6" s="150"/>
      <c r="H6" s="150"/>
      <c r="I6" s="150"/>
    </row>
    <row r="7" spans="1:46" ht="18.600000000000001" customHeight="1">
      <c r="A7" s="150" t="s">
        <v>8</v>
      </c>
      <c r="B7" s="150"/>
      <c r="C7" s="152" t="s">
        <v>114</v>
      </c>
      <c r="D7" s="152"/>
      <c r="E7" s="150"/>
      <c r="F7" s="150"/>
      <c r="G7" s="150"/>
      <c r="H7" s="150"/>
      <c r="I7" s="150"/>
    </row>
    <row r="8" spans="1:46" s="1" customFormat="1">
      <c r="A8" s="149"/>
      <c r="B8" s="149"/>
      <c r="C8" s="149"/>
      <c r="D8" s="149"/>
      <c r="E8" s="149"/>
      <c r="F8" s="149"/>
      <c r="G8" s="149"/>
      <c r="H8" s="149"/>
      <c r="I8" s="149"/>
    </row>
    <row r="9" spans="1:46" s="1" customFormat="1" ht="24" customHeight="1">
      <c r="A9" s="153" t="s">
        <v>115</v>
      </c>
      <c r="B9" s="154" t="s">
        <v>116</v>
      </c>
      <c r="C9" s="154" t="s">
        <v>117</v>
      </c>
      <c r="D9" s="154" t="s">
        <v>118</v>
      </c>
      <c r="E9" s="154" t="s">
        <v>16</v>
      </c>
      <c r="F9" s="154" t="s">
        <v>47</v>
      </c>
      <c r="G9" s="154" t="s">
        <v>119</v>
      </c>
      <c r="H9" s="154" t="s">
        <v>120</v>
      </c>
      <c r="I9" s="154" t="s">
        <v>121</v>
      </c>
      <c r="J9" s="12"/>
    </row>
    <row r="10" spans="1:46" s="1" customFormat="1" ht="12" customHeight="1">
      <c r="A10" s="155">
        <v>1</v>
      </c>
      <c r="B10" s="156">
        <v>2</v>
      </c>
      <c r="C10" s="156">
        <v>3</v>
      </c>
      <c r="D10" s="156">
        <v>4</v>
      </c>
      <c r="E10" s="156">
        <v>5</v>
      </c>
      <c r="F10" s="156">
        <v>6</v>
      </c>
      <c r="G10" s="156">
        <v>7</v>
      </c>
      <c r="H10" s="156">
        <v>8</v>
      </c>
      <c r="I10" s="156">
        <v>9</v>
      </c>
      <c r="J10" s="74"/>
    </row>
    <row r="11" spans="1:46" s="1" customFormat="1" ht="10.9" customHeight="1">
      <c r="A11" s="139"/>
      <c r="B11" s="139"/>
      <c r="C11" s="139"/>
      <c r="D11" s="139"/>
      <c r="E11" s="139"/>
      <c r="F11" s="139"/>
      <c r="G11" s="139"/>
      <c r="H11" s="139"/>
      <c r="I11" s="139"/>
    </row>
    <row r="12" spans="1:46" s="1" customFormat="1" ht="12.75" customHeight="1">
      <c r="A12" s="84"/>
      <c r="B12" s="85" t="s">
        <v>33</v>
      </c>
      <c r="C12" s="84"/>
      <c r="D12" s="86" t="s">
        <v>122</v>
      </c>
      <c r="E12" s="86" t="s">
        <v>123</v>
      </c>
      <c r="F12" s="84"/>
      <c r="G12" s="84"/>
      <c r="H12" s="84"/>
      <c r="I12" s="87">
        <f>SUM(I13:I28)</f>
        <v>0</v>
      </c>
      <c r="J12" s="12"/>
    </row>
    <row r="13" spans="1:46" s="1" customFormat="1" ht="12.75" customHeight="1">
      <c r="A13" s="88">
        <v>1</v>
      </c>
      <c r="B13" s="88" t="s">
        <v>49</v>
      </c>
      <c r="C13" s="88" t="s">
        <v>124</v>
      </c>
      <c r="D13" s="89" t="s">
        <v>125</v>
      </c>
      <c r="E13" s="90" t="s">
        <v>126</v>
      </c>
      <c r="F13" s="88" t="s">
        <v>55</v>
      </c>
      <c r="G13" s="91">
        <v>1</v>
      </c>
      <c r="H13" s="207">
        <v>0</v>
      </c>
      <c r="I13" s="92">
        <f>ROUND(G13*H13,2)</f>
        <v>0</v>
      </c>
      <c r="J13" s="12"/>
    </row>
    <row r="14" spans="1:46" s="1" customFormat="1" ht="12.75" customHeight="1">
      <c r="A14" s="88">
        <v>2</v>
      </c>
      <c r="B14" s="88" t="s">
        <v>49</v>
      </c>
      <c r="C14" s="88" t="s">
        <v>124</v>
      </c>
      <c r="D14" s="89" t="s">
        <v>127</v>
      </c>
      <c r="E14" s="93" t="s">
        <v>128</v>
      </c>
      <c r="F14" s="88" t="s">
        <v>55</v>
      </c>
      <c r="G14" s="91">
        <v>1</v>
      </c>
      <c r="H14" s="207">
        <v>0</v>
      </c>
      <c r="I14" s="92">
        <f>ROUND(G14*H14,2)</f>
        <v>0</v>
      </c>
    </row>
    <row r="15" spans="1:46" s="1" customFormat="1" ht="12.75" customHeight="1">
      <c r="A15" s="88">
        <v>3</v>
      </c>
      <c r="B15" s="88" t="s">
        <v>49</v>
      </c>
      <c r="C15" s="88" t="s">
        <v>124</v>
      </c>
      <c r="D15" s="89" t="s">
        <v>129</v>
      </c>
      <c r="E15" s="94" t="s">
        <v>130</v>
      </c>
      <c r="F15" s="88" t="s">
        <v>55</v>
      </c>
      <c r="G15" s="91">
        <v>1</v>
      </c>
      <c r="H15" s="207">
        <v>0</v>
      </c>
      <c r="I15" s="92">
        <f>ROUND(G15*H15,2)</f>
        <v>0</v>
      </c>
      <c r="J15" s="12"/>
    </row>
    <row r="16" spans="1:46" s="1" customFormat="1" ht="12.75" customHeight="1">
      <c r="A16" s="88">
        <v>4</v>
      </c>
      <c r="B16" s="88" t="s">
        <v>49</v>
      </c>
      <c r="C16" s="88" t="s">
        <v>124</v>
      </c>
      <c r="D16" s="89" t="s">
        <v>131</v>
      </c>
      <c r="E16" s="95" t="s">
        <v>132</v>
      </c>
      <c r="F16" s="88" t="s">
        <v>55</v>
      </c>
      <c r="G16" s="91">
        <v>1</v>
      </c>
      <c r="H16" s="207">
        <v>0</v>
      </c>
      <c r="I16" s="92">
        <f>ROUND(G16*H16,2)</f>
        <v>0</v>
      </c>
      <c r="J16" s="12"/>
    </row>
    <row r="17" spans="1:11" s="1" customFormat="1" ht="12.75" customHeight="1">
      <c r="A17" s="88">
        <v>5</v>
      </c>
      <c r="B17" s="88" t="s">
        <v>49</v>
      </c>
      <c r="C17" s="88" t="s">
        <v>124</v>
      </c>
      <c r="D17" s="89" t="s">
        <v>133</v>
      </c>
      <c r="E17" s="96" t="s">
        <v>134</v>
      </c>
      <c r="F17" s="88" t="s">
        <v>55</v>
      </c>
      <c r="G17" s="91">
        <v>1</v>
      </c>
      <c r="H17" s="207">
        <v>0</v>
      </c>
      <c r="I17" s="92">
        <f t="shared" ref="I17:I28" si="0">ROUND(G17*H17,2)</f>
        <v>0</v>
      </c>
    </row>
    <row r="18" spans="1:11" s="1" customFormat="1" ht="12.75" customHeight="1">
      <c r="A18" s="88">
        <v>6</v>
      </c>
      <c r="B18" s="88" t="s">
        <v>49</v>
      </c>
      <c r="C18" s="88" t="s">
        <v>124</v>
      </c>
      <c r="D18" s="89" t="s">
        <v>135</v>
      </c>
      <c r="E18" s="97" t="s">
        <v>136</v>
      </c>
      <c r="F18" s="88" t="s">
        <v>55</v>
      </c>
      <c r="G18" s="91">
        <v>1</v>
      </c>
      <c r="H18" s="207">
        <v>0</v>
      </c>
      <c r="I18" s="92">
        <f t="shared" si="0"/>
        <v>0</v>
      </c>
      <c r="J18" s="12"/>
    </row>
    <row r="19" spans="1:11" s="1" customFormat="1" ht="12.75" customHeight="1">
      <c r="A19" s="88">
        <v>7</v>
      </c>
      <c r="B19" s="88" t="s">
        <v>49</v>
      </c>
      <c r="C19" s="88" t="s">
        <v>124</v>
      </c>
      <c r="D19" s="89" t="s">
        <v>137</v>
      </c>
      <c r="E19" s="97" t="s">
        <v>138</v>
      </c>
      <c r="F19" s="88" t="s">
        <v>55</v>
      </c>
      <c r="G19" s="91">
        <v>2</v>
      </c>
      <c r="H19" s="207">
        <v>0</v>
      </c>
      <c r="I19" s="92">
        <f t="shared" si="0"/>
        <v>0</v>
      </c>
      <c r="J19" s="12"/>
    </row>
    <row r="20" spans="1:11" s="1" customFormat="1" ht="12.75" customHeight="1">
      <c r="A20" s="88">
        <v>8</v>
      </c>
      <c r="B20" s="88" t="s">
        <v>49</v>
      </c>
      <c r="C20" s="88" t="s">
        <v>124</v>
      </c>
      <c r="D20" s="98" t="s">
        <v>139</v>
      </c>
      <c r="E20" s="97" t="s">
        <v>140</v>
      </c>
      <c r="F20" s="88" t="s">
        <v>55</v>
      </c>
      <c r="G20" s="91">
        <v>2</v>
      </c>
      <c r="H20" s="207">
        <v>0</v>
      </c>
      <c r="I20" s="92">
        <f t="shared" si="0"/>
        <v>0</v>
      </c>
    </row>
    <row r="21" spans="1:11" s="1" customFormat="1" ht="12.75" customHeight="1">
      <c r="A21" s="88">
        <v>9</v>
      </c>
      <c r="B21" s="88" t="s">
        <v>49</v>
      </c>
      <c r="C21" s="88" t="s">
        <v>124</v>
      </c>
      <c r="D21" s="89" t="s">
        <v>141</v>
      </c>
      <c r="E21" s="99" t="s">
        <v>142</v>
      </c>
      <c r="F21" s="88" t="s">
        <v>55</v>
      </c>
      <c r="G21" s="91">
        <v>5</v>
      </c>
      <c r="H21" s="207">
        <v>0</v>
      </c>
      <c r="I21" s="92">
        <f t="shared" si="0"/>
        <v>0</v>
      </c>
      <c r="J21" s="12"/>
    </row>
    <row r="22" spans="1:11" s="1" customFormat="1" ht="12.75" customHeight="1">
      <c r="A22" s="88">
        <v>10</v>
      </c>
      <c r="B22" s="88" t="s">
        <v>49</v>
      </c>
      <c r="C22" s="88" t="s">
        <v>124</v>
      </c>
      <c r="D22" s="89" t="s">
        <v>143</v>
      </c>
      <c r="E22" s="100" t="s">
        <v>144</v>
      </c>
      <c r="F22" s="88" t="s">
        <v>55</v>
      </c>
      <c r="G22" s="91">
        <v>1</v>
      </c>
      <c r="H22" s="207">
        <v>0</v>
      </c>
      <c r="I22" s="92">
        <f t="shared" si="0"/>
        <v>0</v>
      </c>
      <c r="J22" s="12"/>
    </row>
    <row r="23" spans="1:11" s="1" customFormat="1" ht="12.75" customHeight="1">
      <c r="A23" s="88">
        <v>11</v>
      </c>
      <c r="B23" s="88" t="s">
        <v>49</v>
      </c>
      <c r="C23" s="88" t="s">
        <v>124</v>
      </c>
      <c r="D23" s="89" t="s">
        <v>145</v>
      </c>
      <c r="E23" s="100" t="s">
        <v>146</v>
      </c>
      <c r="F23" s="88" t="s">
        <v>55</v>
      </c>
      <c r="G23" s="91">
        <v>1</v>
      </c>
      <c r="H23" s="207">
        <v>0</v>
      </c>
      <c r="I23" s="92">
        <f t="shared" si="0"/>
        <v>0</v>
      </c>
    </row>
    <row r="24" spans="1:11" s="1" customFormat="1" ht="12.75" customHeight="1">
      <c r="A24" s="88">
        <v>12</v>
      </c>
      <c r="B24" s="88" t="s">
        <v>49</v>
      </c>
      <c r="C24" s="88" t="s">
        <v>124</v>
      </c>
      <c r="D24" s="89" t="s">
        <v>145</v>
      </c>
      <c r="E24" s="101" t="s">
        <v>147</v>
      </c>
      <c r="F24" s="88" t="s">
        <v>55</v>
      </c>
      <c r="G24" s="91">
        <v>1</v>
      </c>
      <c r="H24" s="207">
        <v>0</v>
      </c>
      <c r="I24" s="92">
        <f t="shared" si="0"/>
        <v>0</v>
      </c>
    </row>
    <row r="25" spans="1:11" s="6" customFormat="1" ht="12.75" customHeight="1">
      <c r="A25" s="88">
        <v>13</v>
      </c>
      <c r="B25" s="88" t="s">
        <v>49</v>
      </c>
      <c r="C25" s="88" t="s">
        <v>124</v>
      </c>
      <c r="D25" s="89" t="s">
        <v>148</v>
      </c>
      <c r="E25" s="101" t="s">
        <v>149</v>
      </c>
      <c r="F25" s="88" t="s">
        <v>55</v>
      </c>
      <c r="G25" s="91">
        <v>1</v>
      </c>
      <c r="H25" s="207">
        <v>0</v>
      </c>
      <c r="I25" s="92">
        <f t="shared" si="0"/>
        <v>0</v>
      </c>
    </row>
    <row r="26" spans="1:11" s="1" customFormat="1" ht="12.75" customHeight="1">
      <c r="A26" s="88">
        <v>14</v>
      </c>
      <c r="B26" s="88" t="s">
        <v>49</v>
      </c>
      <c r="C26" s="88" t="s">
        <v>124</v>
      </c>
      <c r="D26" s="98" t="s">
        <v>150</v>
      </c>
      <c r="E26" s="97" t="s">
        <v>151</v>
      </c>
      <c r="F26" s="88" t="s">
        <v>55</v>
      </c>
      <c r="G26" s="91">
        <v>1</v>
      </c>
      <c r="H26" s="207">
        <v>0</v>
      </c>
      <c r="I26" s="92">
        <f t="shared" si="0"/>
        <v>0</v>
      </c>
    </row>
    <row r="27" spans="1:11" s="1" customFormat="1" ht="12.75" customHeight="1">
      <c r="A27" s="88">
        <v>15</v>
      </c>
      <c r="B27" s="88" t="s">
        <v>49</v>
      </c>
      <c r="C27" s="88" t="s">
        <v>124</v>
      </c>
      <c r="D27" s="98" t="s">
        <v>152</v>
      </c>
      <c r="E27" s="94" t="s">
        <v>153</v>
      </c>
      <c r="F27" s="88" t="s">
        <v>55</v>
      </c>
      <c r="G27" s="91">
        <v>1</v>
      </c>
      <c r="H27" s="207">
        <v>0</v>
      </c>
      <c r="I27" s="92">
        <f t="shared" si="0"/>
        <v>0</v>
      </c>
      <c r="K27" s="24"/>
    </row>
    <row r="28" spans="1:11" s="1" customFormat="1" ht="12.75" customHeight="1">
      <c r="A28" s="88">
        <v>16</v>
      </c>
      <c r="B28" s="88" t="s">
        <v>49</v>
      </c>
      <c r="C28" s="88" t="s">
        <v>124</v>
      </c>
      <c r="D28" s="98" t="s">
        <v>154</v>
      </c>
      <c r="E28" s="94" t="s">
        <v>155</v>
      </c>
      <c r="F28" s="88" t="s">
        <v>55</v>
      </c>
      <c r="G28" s="91">
        <v>1</v>
      </c>
      <c r="H28" s="207">
        <v>0</v>
      </c>
      <c r="I28" s="92">
        <f t="shared" si="0"/>
        <v>0</v>
      </c>
      <c r="J28" s="75"/>
    </row>
    <row r="29" spans="1:11" s="1" customFormat="1" ht="12.75" customHeight="1">
      <c r="A29" s="84"/>
      <c r="B29" s="102"/>
      <c r="C29" s="102"/>
      <c r="D29" s="103"/>
      <c r="E29" s="104"/>
      <c r="F29" s="102"/>
      <c r="G29" s="105"/>
      <c r="H29" s="106"/>
      <c r="I29" s="106"/>
      <c r="K29" s="24"/>
    </row>
    <row r="30" spans="1:11" s="1" customFormat="1" ht="12.75" customHeight="1">
      <c r="A30" s="84"/>
      <c r="B30" s="85" t="s">
        <v>33</v>
      </c>
      <c r="C30" s="84"/>
      <c r="D30" s="86" t="s">
        <v>156</v>
      </c>
      <c r="E30" s="86" t="s">
        <v>157</v>
      </c>
      <c r="F30" s="84"/>
      <c r="G30" s="84"/>
      <c r="H30" s="84"/>
      <c r="I30" s="87">
        <f>SUM(I34:I54)</f>
        <v>0</v>
      </c>
      <c r="J30" s="76"/>
    </row>
    <row r="31" spans="1:11" s="1" customFormat="1" ht="12.75" customHeight="1">
      <c r="A31" s="107">
        <v>18</v>
      </c>
      <c r="B31" s="88" t="s">
        <v>160</v>
      </c>
      <c r="C31" s="88" t="s">
        <v>161</v>
      </c>
      <c r="D31" s="89" t="s">
        <v>162</v>
      </c>
      <c r="E31" s="108" t="s">
        <v>163</v>
      </c>
      <c r="F31" s="88" t="s">
        <v>96</v>
      </c>
      <c r="G31" s="91">
        <v>33</v>
      </c>
      <c r="H31" s="207">
        <v>0</v>
      </c>
      <c r="I31" s="92">
        <f t="shared" ref="I31:I33" si="1">ROUND(G31*H31,2)</f>
        <v>0</v>
      </c>
      <c r="J31" s="77"/>
    </row>
    <row r="32" spans="1:11" s="1" customFormat="1" ht="12.75" customHeight="1">
      <c r="A32" s="107">
        <v>19</v>
      </c>
      <c r="B32" s="88" t="s">
        <v>160</v>
      </c>
      <c r="C32" s="88" t="s">
        <v>161</v>
      </c>
      <c r="D32" s="89" t="s">
        <v>164</v>
      </c>
      <c r="E32" s="108" t="s">
        <v>165</v>
      </c>
      <c r="F32" s="88" t="s">
        <v>96</v>
      </c>
      <c r="G32" s="91">
        <v>32</v>
      </c>
      <c r="H32" s="207">
        <v>0</v>
      </c>
      <c r="I32" s="92">
        <f t="shared" si="1"/>
        <v>0</v>
      </c>
      <c r="J32" s="77"/>
    </row>
    <row r="33" spans="1:11" s="1" customFormat="1" ht="12.75" customHeight="1">
      <c r="A33" s="88">
        <v>20</v>
      </c>
      <c r="B33" s="88" t="s">
        <v>49</v>
      </c>
      <c r="C33" s="88" t="s">
        <v>158</v>
      </c>
      <c r="D33" s="114" t="s">
        <v>166</v>
      </c>
      <c r="E33" s="158" t="s">
        <v>167</v>
      </c>
      <c r="F33" s="159" t="s">
        <v>96</v>
      </c>
      <c r="G33" s="160">
        <v>61</v>
      </c>
      <c r="H33" s="209">
        <v>0</v>
      </c>
      <c r="I33" s="92">
        <f t="shared" si="1"/>
        <v>0</v>
      </c>
      <c r="J33" s="77"/>
    </row>
    <row r="34" spans="1:11" s="1" customFormat="1" ht="12.75" customHeight="1">
      <c r="A34" s="107">
        <v>17</v>
      </c>
      <c r="B34" s="88" t="s">
        <v>49</v>
      </c>
      <c r="C34" s="88" t="s">
        <v>158</v>
      </c>
      <c r="D34" s="158" t="s">
        <v>159</v>
      </c>
      <c r="E34" s="158" t="s">
        <v>327</v>
      </c>
      <c r="F34" s="159" t="s">
        <v>96</v>
      </c>
      <c r="G34" s="160">
        <v>59</v>
      </c>
      <c r="H34" s="209">
        <v>0</v>
      </c>
      <c r="I34" s="92">
        <f t="shared" ref="I34:I54" si="2">ROUND(G34*H34,2)</f>
        <v>0</v>
      </c>
    </row>
    <row r="35" spans="1:11" s="1" customFormat="1" ht="12.75" customHeight="1">
      <c r="A35" s="107">
        <v>18</v>
      </c>
      <c r="B35" s="88" t="s">
        <v>160</v>
      </c>
      <c r="C35" s="88" t="s">
        <v>161</v>
      </c>
      <c r="D35" s="89" t="s">
        <v>162</v>
      </c>
      <c r="E35" s="108" t="s">
        <v>163</v>
      </c>
      <c r="F35" s="88" t="s">
        <v>96</v>
      </c>
      <c r="G35" s="91">
        <v>33</v>
      </c>
      <c r="H35" s="207">
        <v>0</v>
      </c>
      <c r="I35" s="92">
        <f t="shared" si="2"/>
        <v>0</v>
      </c>
      <c r="J35" s="80"/>
      <c r="K35" s="27"/>
    </row>
    <row r="36" spans="1:11" s="1" customFormat="1" ht="12.75" customHeight="1">
      <c r="A36" s="107">
        <v>19</v>
      </c>
      <c r="B36" s="88" t="s">
        <v>160</v>
      </c>
      <c r="C36" s="88" t="s">
        <v>161</v>
      </c>
      <c r="D36" s="89" t="s">
        <v>164</v>
      </c>
      <c r="E36" s="108" t="s">
        <v>165</v>
      </c>
      <c r="F36" s="88" t="s">
        <v>96</v>
      </c>
      <c r="G36" s="91">
        <v>26</v>
      </c>
      <c r="H36" s="207">
        <v>0</v>
      </c>
      <c r="I36" s="92">
        <f t="shared" si="2"/>
        <v>0</v>
      </c>
    </row>
    <row r="37" spans="1:11" ht="12.75" customHeight="1">
      <c r="A37" s="107">
        <v>20</v>
      </c>
      <c r="B37" s="88" t="s">
        <v>49</v>
      </c>
      <c r="C37" s="88" t="s">
        <v>158</v>
      </c>
      <c r="D37" s="114" t="s">
        <v>166</v>
      </c>
      <c r="E37" s="158" t="s">
        <v>167</v>
      </c>
      <c r="F37" s="159" t="s">
        <v>96</v>
      </c>
      <c r="G37" s="160">
        <v>61</v>
      </c>
      <c r="H37" s="209">
        <v>0</v>
      </c>
      <c r="I37" s="92">
        <f t="shared" si="2"/>
        <v>0</v>
      </c>
    </row>
    <row r="38" spans="1:11" ht="12.75" customHeight="1">
      <c r="A38" s="88">
        <v>21</v>
      </c>
      <c r="B38" s="88" t="s">
        <v>160</v>
      </c>
      <c r="C38" s="88" t="s">
        <v>161</v>
      </c>
      <c r="D38" s="157" t="s">
        <v>168</v>
      </c>
      <c r="E38" s="108" t="s">
        <v>169</v>
      </c>
      <c r="F38" s="88" t="s">
        <v>96</v>
      </c>
      <c r="G38" s="91">
        <v>40</v>
      </c>
      <c r="H38" s="207">
        <v>0</v>
      </c>
      <c r="I38" s="92">
        <f t="shared" si="2"/>
        <v>0</v>
      </c>
    </row>
    <row r="39" spans="1:11" ht="12.75" customHeight="1">
      <c r="A39" s="88">
        <v>22</v>
      </c>
      <c r="B39" s="88" t="s">
        <v>160</v>
      </c>
      <c r="C39" s="88" t="s">
        <v>161</v>
      </c>
      <c r="D39" s="157"/>
      <c r="E39" s="108" t="s">
        <v>170</v>
      </c>
      <c r="F39" s="88" t="s">
        <v>96</v>
      </c>
      <c r="G39" s="91">
        <v>21</v>
      </c>
      <c r="H39" s="207">
        <v>0</v>
      </c>
      <c r="I39" s="92">
        <f t="shared" si="2"/>
        <v>0</v>
      </c>
    </row>
    <row r="40" spans="1:11" ht="12.75" customHeight="1">
      <c r="A40" s="88">
        <v>23</v>
      </c>
      <c r="B40" s="88" t="s">
        <v>49</v>
      </c>
      <c r="C40" s="88" t="s">
        <v>158</v>
      </c>
      <c r="D40" s="114" t="s">
        <v>171</v>
      </c>
      <c r="E40" s="158" t="s">
        <v>172</v>
      </c>
      <c r="F40" s="159" t="s">
        <v>96</v>
      </c>
      <c r="G40" s="160">
        <v>93</v>
      </c>
      <c r="H40" s="209">
        <v>0</v>
      </c>
      <c r="I40" s="92">
        <f t="shared" si="2"/>
        <v>0</v>
      </c>
    </row>
    <row r="41" spans="1:11" ht="12.75" customHeight="1">
      <c r="A41" s="88">
        <v>24</v>
      </c>
      <c r="B41" s="88" t="s">
        <v>160</v>
      </c>
      <c r="C41" s="88" t="s">
        <v>161</v>
      </c>
      <c r="D41" s="157" t="s">
        <v>173</v>
      </c>
      <c r="E41" s="108" t="s">
        <v>174</v>
      </c>
      <c r="F41" s="88" t="s">
        <v>96</v>
      </c>
      <c r="G41" s="91">
        <v>93</v>
      </c>
      <c r="H41" s="207">
        <v>0</v>
      </c>
      <c r="I41" s="92">
        <f t="shared" si="2"/>
        <v>0</v>
      </c>
    </row>
    <row r="42" spans="1:11" ht="12.75" customHeight="1">
      <c r="A42" s="88">
        <v>25</v>
      </c>
      <c r="B42" s="88"/>
      <c r="C42" s="88" t="s">
        <v>158</v>
      </c>
      <c r="D42" s="158" t="s">
        <v>175</v>
      </c>
      <c r="E42" s="158" t="s">
        <v>176</v>
      </c>
      <c r="F42" s="159" t="s">
        <v>55</v>
      </c>
      <c r="G42" s="160">
        <v>6</v>
      </c>
      <c r="H42" s="209">
        <v>0</v>
      </c>
      <c r="I42" s="92">
        <f t="shared" si="2"/>
        <v>0</v>
      </c>
    </row>
    <row r="43" spans="1:11" ht="12.75" customHeight="1">
      <c r="A43" s="88">
        <v>26</v>
      </c>
      <c r="B43" s="88"/>
      <c r="C43" s="88" t="s">
        <v>161</v>
      </c>
      <c r="D43" s="89"/>
      <c r="E43" s="108" t="s">
        <v>177</v>
      </c>
      <c r="F43" s="88" t="s">
        <v>55</v>
      </c>
      <c r="G43" s="91">
        <v>6</v>
      </c>
      <c r="H43" s="207">
        <v>0</v>
      </c>
      <c r="I43" s="92">
        <f t="shared" si="2"/>
        <v>0</v>
      </c>
    </row>
    <row r="44" spans="1:11" ht="12.75" customHeight="1">
      <c r="A44" s="88">
        <v>27</v>
      </c>
      <c r="B44" s="88" t="s">
        <v>49</v>
      </c>
      <c r="C44" s="88" t="s">
        <v>158</v>
      </c>
      <c r="D44" s="89" t="s">
        <v>178</v>
      </c>
      <c r="E44" s="108" t="s">
        <v>179</v>
      </c>
      <c r="F44" s="88" t="s">
        <v>96</v>
      </c>
      <c r="G44" s="91">
        <v>54</v>
      </c>
      <c r="H44" s="207">
        <v>0</v>
      </c>
      <c r="I44" s="92">
        <f t="shared" si="2"/>
        <v>0</v>
      </c>
    </row>
    <row r="45" spans="1:11" ht="12.75" customHeight="1">
      <c r="A45" s="88">
        <v>28</v>
      </c>
      <c r="B45" s="88" t="s">
        <v>160</v>
      </c>
      <c r="C45" s="88" t="s">
        <v>161</v>
      </c>
      <c r="D45" s="94">
        <v>345721050</v>
      </c>
      <c r="E45" s="108" t="s">
        <v>180</v>
      </c>
      <c r="F45" s="88" t="s">
        <v>96</v>
      </c>
      <c r="G45" s="91">
        <v>32</v>
      </c>
      <c r="H45" s="207">
        <v>0</v>
      </c>
      <c r="I45" s="92">
        <f t="shared" si="2"/>
        <v>0</v>
      </c>
    </row>
    <row r="46" spans="1:11" s="1" customFormat="1" ht="12.75" customHeight="1">
      <c r="A46" s="88">
        <v>29</v>
      </c>
      <c r="B46" s="88" t="s">
        <v>160</v>
      </c>
      <c r="C46" s="88" t="s">
        <v>161</v>
      </c>
      <c r="D46" s="94">
        <v>345721090</v>
      </c>
      <c r="E46" s="108" t="s">
        <v>181</v>
      </c>
      <c r="F46" s="88" t="s">
        <v>96</v>
      </c>
      <c r="G46" s="91">
        <v>22</v>
      </c>
      <c r="H46" s="207">
        <v>0</v>
      </c>
      <c r="I46" s="92">
        <f t="shared" si="2"/>
        <v>0</v>
      </c>
      <c r="K46" s="16"/>
    </row>
    <row r="47" spans="1:11" ht="12.75" customHeight="1">
      <c r="A47" s="88">
        <v>30</v>
      </c>
      <c r="B47" s="88" t="s">
        <v>49</v>
      </c>
      <c r="C47" s="88" t="s">
        <v>158</v>
      </c>
      <c r="D47" s="158">
        <v>210190004</v>
      </c>
      <c r="E47" s="158" t="s">
        <v>182</v>
      </c>
      <c r="F47" s="88" t="s">
        <v>55</v>
      </c>
      <c r="G47" s="91">
        <v>1</v>
      </c>
      <c r="H47" s="207">
        <v>0</v>
      </c>
      <c r="I47" s="92">
        <f t="shared" si="2"/>
        <v>0</v>
      </c>
    </row>
    <row r="48" spans="1:11" ht="12.75" customHeight="1">
      <c r="A48" s="88">
        <v>31</v>
      </c>
      <c r="B48" s="88" t="s">
        <v>49</v>
      </c>
      <c r="C48" s="88" t="s">
        <v>158</v>
      </c>
      <c r="D48" s="158" t="s">
        <v>183</v>
      </c>
      <c r="E48" s="158" t="s">
        <v>184</v>
      </c>
      <c r="F48" s="159" t="s">
        <v>55</v>
      </c>
      <c r="G48" s="160">
        <v>115</v>
      </c>
      <c r="H48" s="209">
        <v>0</v>
      </c>
      <c r="I48" s="92">
        <f t="shared" si="2"/>
        <v>0</v>
      </c>
    </row>
    <row r="49" spans="1:11" ht="12.75" customHeight="1">
      <c r="A49" s="88">
        <v>32</v>
      </c>
      <c r="B49" s="88" t="s">
        <v>49</v>
      </c>
      <c r="C49" s="88" t="s">
        <v>158</v>
      </c>
      <c r="D49" s="158" t="s">
        <v>185</v>
      </c>
      <c r="E49" s="158" t="s">
        <v>186</v>
      </c>
      <c r="F49" s="159" t="s">
        <v>55</v>
      </c>
      <c r="G49" s="160">
        <v>3</v>
      </c>
      <c r="H49" s="209">
        <v>0</v>
      </c>
      <c r="I49" s="92">
        <f t="shared" si="2"/>
        <v>0</v>
      </c>
    </row>
    <row r="50" spans="1:11" ht="12.75" customHeight="1">
      <c r="A50" s="88">
        <v>33</v>
      </c>
      <c r="B50" s="88" t="s">
        <v>49</v>
      </c>
      <c r="C50" s="88" t="s">
        <v>158</v>
      </c>
      <c r="D50" s="89" t="s">
        <v>187</v>
      </c>
      <c r="E50" s="108" t="s">
        <v>188</v>
      </c>
      <c r="F50" s="88" t="s">
        <v>55</v>
      </c>
      <c r="G50" s="91">
        <v>1</v>
      </c>
      <c r="H50" s="207">
        <v>0</v>
      </c>
      <c r="I50" s="92">
        <f t="shared" si="2"/>
        <v>0</v>
      </c>
    </row>
    <row r="51" spans="1:11" ht="12.75" customHeight="1">
      <c r="A51" s="88">
        <v>34</v>
      </c>
      <c r="B51" s="88" t="s">
        <v>49</v>
      </c>
      <c r="C51" s="88" t="s">
        <v>158</v>
      </c>
      <c r="D51" s="158" t="s">
        <v>189</v>
      </c>
      <c r="E51" s="158" t="s">
        <v>190</v>
      </c>
      <c r="F51" s="159" t="s">
        <v>55</v>
      </c>
      <c r="G51" s="91">
        <v>1</v>
      </c>
      <c r="H51" s="209">
        <v>0</v>
      </c>
      <c r="I51" s="92">
        <f t="shared" si="2"/>
        <v>0</v>
      </c>
    </row>
    <row r="52" spans="1:11" ht="12.75" customHeight="1">
      <c r="A52" s="88">
        <v>35</v>
      </c>
      <c r="B52" s="88" t="s">
        <v>160</v>
      </c>
      <c r="C52" s="88" t="s">
        <v>161</v>
      </c>
      <c r="D52" s="89"/>
      <c r="E52" s="108" t="s">
        <v>191</v>
      </c>
      <c r="F52" s="88" t="s">
        <v>55</v>
      </c>
      <c r="G52" s="91">
        <v>1</v>
      </c>
      <c r="H52" s="207">
        <v>0</v>
      </c>
      <c r="I52" s="92">
        <f t="shared" si="2"/>
        <v>0</v>
      </c>
    </row>
    <row r="53" spans="1:11" ht="12.75" customHeight="1">
      <c r="A53" s="109">
        <v>36</v>
      </c>
      <c r="B53" s="88" t="s">
        <v>49</v>
      </c>
      <c r="C53" s="88" t="s">
        <v>158</v>
      </c>
      <c r="D53" s="158" t="s">
        <v>192</v>
      </c>
      <c r="E53" s="158" t="s">
        <v>193</v>
      </c>
      <c r="F53" s="159" t="s">
        <v>55</v>
      </c>
      <c r="G53" s="160">
        <v>1</v>
      </c>
      <c r="H53" s="209">
        <v>0</v>
      </c>
      <c r="I53" s="92">
        <f t="shared" si="2"/>
        <v>0</v>
      </c>
    </row>
    <row r="54" spans="1:11" ht="12.75" customHeight="1">
      <c r="A54" s="88">
        <v>37</v>
      </c>
      <c r="B54" s="88" t="s">
        <v>49</v>
      </c>
      <c r="C54" s="88"/>
      <c r="D54" s="89"/>
      <c r="E54" s="158" t="s">
        <v>194</v>
      </c>
      <c r="F54" s="159" t="s">
        <v>195</v>
      </c>
      <c r="G54" s="91">
        <v>48</v>
      </c>
      <c r="H54" s="209">
        <v>0</v>
      </c>
      <c r="I54" s="92">
        <f t="shared" si="2"/>
        <v>0</v>
      </c>
    </row>
    <row r="55" spans="1:11" ht="12.75" customHeight="1"/>
    <row r="56" spans="1:11" ht="12.75" customHeight="1">
      <c r="A56" s="164"/>
      <c r="B56" s="165" t="s">
        <v>33</v>
      </c>
      <c r="C56" s="166"/>
      <c r="D56" s="167" t="s">
        <v>196</v>
      </c>
      <c r="E56" s="167" t="s">
        <v>197</v>
      </c>
      <c r="F56" s="166"/>
      <c r="G56" s="166"/>
      <c r="H56" s="166"/>
      <c r="I56" s="168">
        <f>SUM(I57:I71)</f>
        <v>0</v>
      </c>
    </row>
    <row r="57" spans="1:11" s="1" customFormat="1" ht="12.75" customHeight="1">
      <c r="A57" s="109">
        <v>38</v>
      </c>
      <c r="B57" s="88" t="s">
        <v>49</v>
      </c>
      <c r="C57" s="88" t="s">
        <v>198</v>
      </c>
      <c r="D57" s="89" t="s">
        <v>199</v>
      </c>
      <c r="E57" s="108" t="s">
        <v>200</v>
      </c>
      <c r="F57" s="88" t="s">
        <v>55</v>
      </c>
      <c r="G57" s="91">
        <v>9</v>
      </c>
      <c r="H57" s="207">
        <v>0</v>
      </c>
      <c r="I57" s="92">
        <f t="shared" ref="I57:I71" si="3">ROUND(G57*H57,2)</f>
        <v>0</v>
      </c>
      <c r="J57" s="76"/>
      <c r="K57" s="15"/>
    </row>
    <row r="58" spans="1:11" ht="12.75" customHeight="1">
      <c r="A58" s="88">
        <v>39</v>
      </c>
      <c r="B58" s="88" t="s">
        <v>49</v>
      </c>
      <c r="C58" s="88" t="s">
        <v>198</v>
      </c>
      <c r="D58" s="89" t="s">
        <v>201</v>
      </c>
      <c r="E58" s="108" t="s">
        <v>202</v>
      </c>
      <c r="F58" s="88" t="s">
        <v>55</v>
      </c>
      <c r="G58" s="91">
        <v>9</v>
      </c>
      <c r="H58" s="207">
        <v>0</v>
      </c>
      <c r="I58" s="92">
        <f t="shared" si="3"/>
        <v>0</v>
      </c>
    </row>
    <row r="59" spans="1:11" ht="12.75" customHeight="1">
      <c r="A59" s="88">
        <v>40</v>
      </c>
      <c r="B59" s="88" t="s">
        <v>49</v>
      </c>
      <c r="C59" s="88" t="s">
        <v>198</v>
      </c>
      <c r="D59" s="89" t="s">
        <v>203</v>
      </c>
      <c r="E59" s="108" t="s">
        <v>204</v>
      </c>
      <c r="F59" s="88" t="s">
        <v>55</v>
      </c>
      <c r="G59" s="91">
        <v>9</v>
      </c>
      <c r="H59" s="207">
        <v>0</v>
      </c>
      <c r="I59" s="92">
        <f t="shared" si="3"/>
        <v>0</v>
      </c>
    </row>
    <row r="60" spans="1:11" ht="12.75" customHeight="1">
      <c r="A60" s="88">
        <v>41</v>
      </c>
      <c r="B60" s="88" t="s">
        <v>49</v>
      </c>
      <c r="C60" s="88" t="s">
        <v>198</v>
      </c>
      <c r="D60" s="89" t="s">
        <v>205</v>
      </c>
      <c r="E60" s="108" t="s">
        <v>206</v>
      </c>
      <c r="F60" s="88" t="s">
        <v>55</v>
      </c>
      <c r="G60" s="91">
        <v>9</v>
      </c>
      <c r="H60" s="207">
        <v>0</v>
      </c>
      <c r="I60" s="92">
        <f t="shared" si="3"/>
        <v>0</v>
      </c>
    </row>
    <row r="61" spans="1:11" s="1" customFormat="1" ht="12.75" customHeight="1">
      <c r="A61" s="88">
        <v>42</v>
      </c>
      <c r="B61" s="102" t="s">
        <v>49</v>
      </c>
      <c r="C61" s="102" t="s">
        <v>198</v>
      </c>
      <c r="D61" s="111" t="s">
        <v>207</v>
      </c>
      <c r="E61" s="112" t="s">
        <v>208</v>
      </c>
      <c r="F61" s="102" t="s">
        <v>55</v>
      </c>
      <c r="G61" s="105">
        <v>1</v>
      </c>
      <c r="H61" s="208">
        <v>0</v>
      </c>
      <c r="I61" s="106">
        <f t="shared" si="3"/>
        <v>0</v>
      </c>
      <c r="K61" s="16"/>
    </row>
    <row r="62" spans="1:11" ht="12.75" customHeight="1">
      <c r="A62" s="109">
        <v>43</v>
      </c>
      <c r="B62" s="88" t="s">
        <v>49</v>
      </c>
      <c r="C62" s="88" t="s">
        <v>198</v>
      </c>
      <c r="D62" s="113" t="s">
        <v>209</v>
      </c>
      <c r="E62" s="114" t="s">
        <v>210</v>
      </c>
      <c r="F62" s="88" t="s">
        <v>55</v>
      </c>
      <c r="G62" s="91">
        <v>1</v>
      </c>
      <c r="H62" s="207">
        <v>0</v>
      </c>
      <c r="I62" s="92">
        <f t="shared" si="3"/>
        <v>0</v>
      </c>
    </row>
    <row r="63" spans="1:11" ht="12.75" customHeight="1">
      <c r="A63" s="88">
        <v>44</v>
      </c>
      <c r="B63" s="88" t="s">
        <v>49</v>
      </c>
      <c r="C63" s="88" t="s">
        <v>198</v>
      </c>
      <c r="D63" s="115">
        <v>360410747</v>
      </c>
      <c r="E63" s="101" t="s">
        <v>211</v>
      </c>
      <c r="F63" s="88" t="s">
        <v>55</v>
      </c>
      <c r="G63" s="91">
        <v>2</v>
      </c>
      <c r="H63" s="207">
        <v>0</v>
      </c>
      <c r="I63" s="92">
        <f t="shared" si="3"/>
        <v>0</v>
      </c>
    </row>
    <row r="64" spans="1:11" ht="12.75" customHeight="1">
      <c r="A64" s="109">
        <v>45</v>
      </c>
      <c r="B64" s="88" t="s">
        <v>49</v>
      </c>
      <c r="C64" s="88" t="s">
        <v>198</v>
      </c>
      <c r="D64" s="89" t="s">
        <v>212</v>
      </c>
      <c r="E64" s="108" t="s">
        <v>213</v>
      </c>
      <c r="F64" s="88" t="s">
        <v>55</v>
      </c>
      <c r="G64" s="91">
        <v>2</v>
      </c>
      <c r="H64" s="207">
        <v>0</v>
      </c>
      <c r="I64" s="92">
        <f t="shared" si="3"/>
        <v>0</v>
      </c>
    </row>
    <row r="65" spans="1:11" ht="12.75" customHeight="1">
      <c r="A65" s="88">
        <v>46</v>
      </c>
      <c r="B65" s="88" t="s">
        <v>49</v>
      </c>
      <c r="C65" s="88" t="s">
        <v>198</v>
      </c>
      <c r="D65" s="115">
        <v>360410178</v>
      </c>
      <c r="E65" s="114" t="s">
        <v>214</v>
      </c>
      <c r="F65" s="88" t="s">
        <v>55</v>
      </c>
      <c r="G65" s="91">
        <v>1</v>
      </c>
      <c r="H65" s="207">
        <v>0</v>
      </c>
      <c r="I65" s="92">
        <f t="shared" si="3"/>
        <v>0</v>
      </c>
    </row>
    <row r="66" spans="1:11" ht="12.75" customHeight="1">
      <c r="A66" s="88">
        <v>47</v>
      </c>
      <c r="B66" s="88" t="s">
        <v>49</v>
      </c>
      <c r="C66" s="88" t="s">
        <v>198</v>
      </c>
      <c r="D66" s="115">
        <v>362410525</v>
      </c>
      <c r="E66" s="114" t="s">
        <v>215</v>
      </c>
      <c r="F66" s="88" t="s">
        <v>55</v>
      </c>
      <c r="G66" s="91">
        <v>2</v>
      </c>
      <c r="H66" s="207">
        <v>0</v>
      </c>
      <c r="I66" s="92">
        <f t="shared" si="3"/>
        <v>0</v>
      </c>
    </row>
    <row r="67" spans="1:11" ht="12.75" customHeight="1">
      <c r="A67" s="88">
        <v>48</v>
      </c>
      <c r="B67" s="88" t="s">
        <v>49</v>
      </c>
      <c r="C67" s="88" t="s">
        <v>198</v>
      </c>
      <c r="D67" s="116">
        <v>360480024</v>
      </c>
      <c r="E67" s="100" t="s">
        <v>216</v>
      </c>
      <c r="F67" s="88" t="s">
        <v>55</v>
      </c>
      <c r="G67" s="91">
        <v>7</v>
      </c>
      <c r="H67" s="207">
        <v>0</v>
      </c>
      <c r="I67" s="92">
        <f t="shared" si="3"/>
        <v>0</v>
      </c>
    </row>
    <row r="68" spans="1:11" ht="12.75" customHeight="1">
      <c r="A68" s="88">
        <v>49</v>
      </c>
      <c r="B68" s="88" t="s">
        <v>49</v>
      </c>
      <c r="C68" s="88" t="s">
        <v>198</v>
      </c>
      <c r="D68" s="116">
        <v>360480024</v>
      </c>
      <c r="E68" s="100" t="s">
        <v>217</v>
      </c>
      <c r="F68" s="88" t="s">
        <v>55</v>
      </c>
      <c r="G68" s="91">
        <v>1</v>
      </c>
      <c r="H68" s="207">
        <v>0</v>
      </c>
      <c r="I68" s="92">
        <f t="shared" si="3"/>
        <v>0</v>
      </c>
    </row>
    <row r="69" spans="1:11" ht="12.75" customHeight="1">
      <c r="A69" s="109">
        <v>50</v>
      </c>
      <c r="B69" s="88" t="s">
        <v>49</v>
      </c>
      <c r="C69" s="88" t="s">
        <v>198</v>
      </c>
      <c r="D69" s="115">
        <v>360480024</v>
      </c>
      <c r="E69" s="101" t="s">
        <v>218</v>
      </c>
      <c r="F69" s="88" t="s">
        <v>55</v>
      </c>
      <c r="G69" s="91">
        <v>2</v>
      </c>
      <c r="H69" s="207">
        <v>0</v>
      </c>
      <c r="I69" s="92">
        <f t="shared" si="3"/>
        <v>0</v>
      </c>
    </row>
    <row r="70" spans="1:11" ht="12.75" customHeight="1">
      <c r="A70" s="88">
        <v>51</v>
      </c>
      <c r="B70" s="88" t="s">
        <v>49</v>
      </c>
      <c r="C70" s="88" t="s">
        <v>198</v>
      </c>
      <c r="D70" s="89" t="s">
        <v>209</v>
      </c>
      <c r="E70" s="108" t="s">
        <v>219</v>
      </c>
      <c r="F70" s="88" t="s">
        <v>55</v>
      </c>
      <c r="G70" s="91">
        <v>4</v>
      </c>
      <c r="H70" s="207">
        <v>0</v>
      </c>
      <c r="I70" s="92">
        <f t="shared" si="3"/>
        <v>0</v>
      </c>
    </row>
    <row r="71" spans="1:11" ht="12.75" customHeight="1">
      <c r="A71" s="109">
        <v>52</v>
      </c>
      <c r="B71" s="88" t="s">
        <v>49</v>
      </c>
      <c r="C71" s="88" t="s">
        <v>198</v>
      </c>
      <c r="D71" s="89" t="s">
        <v>220</v>
      </c>
      <c r="E71" s="108" t="s">
        <v>221</v>
      </c>
      <c r="F71" s="88" t="s">
        <v>55</v>
      </c>
      <c r="G71" s="91">
        <v>1</v>
      </c>
      <c r="H71" s="207">
        <v>0</v>
      </c>
      <c r="I71" s="92">
        <f t="shared" si="3"/>
        <v>0</v>
      </c>
    </row>
    <row r="72" spans="1:11" s="1" customFormat="1" ht="12.75" customHeight="1">
      <c r="A72"/>
      <c r="B72"/>
      <c r="C72"/>
      <c r="D72"/>
      <c r="E72"/>
      <c r="F72"/>
      <c r="G72"/>
      <c r="H72"/>
      <c r="I72"/>
      <c r="J72" s="76"/>
      <c r="K72" s="15"/>
    </row>
    <row r="73" spans="1:11" s="1" customFormat="1" ht="12.75" customHeight="1">
      <c r="B73" s="110"/>
      <c r="C73" s="110"/>
      <c r="D73" s="86"/>
      <c r="E73" s="86" t="s">
        <v>222</v>
      </c>
      <c r="F73" s="84"/>
      <c r="G73" s="84"/>
      <c r="H73" s="84"/>
      <c r="I73" s="87">
        <f>SUM(I74:I81)</f>
        <v>0</v>
      </c>
      <c r="K73" s="18"/>
    </row>
    <row r="74" spans="1:11" ht="12.75" customHeight="1">
      <c r="A74" s="109">
        <v>53</v>
      </c>
      <c r="B74" s="117"/>
      <c r="C74" s="117"/>
      <c r="D74" s="118"/>
      <c r="E74" s="119" t="s">
        <v>223</v>
      </c>
      <c r="F74" s="88" t="s">
        <v>224</v>
      </c>
      <c r="G74" s="91">
        <v>50</v>
      </c>
      <c r="H74" s="207">
        <v>0</v>
      </c>
      <c r="I74" s="92">
        <f t="shared" ref="I74:I81" si="4">ROUND(G74*H74,2)</f>
        <v>0</v>
      </c>
    </row>
    <row r="75" spans="1:11" ht="12.75" customHeight="1">
      <c r="A75" s="109">
        <v>54</v>
      </c>
      <c r="B75" s="117"/>
      <c r="C75" s="117"/>
      <c r="D75" s="118"/>
      <c r="E75" s="119" t="s">
        <v>225</v>
      </c>
      <c r="F75" s="88" t="s">
        <v>226</v>
      </c>
      <c r="G75" s="91">
        <v>1</v>
      </c>
      <c r="H75" s="207">
        <v>0</v>
      </c>
      <c r="I75" s="92">
        <f t="shared" si="4"/>
        <v>0</v>
      </c>
    </row>
    <row r="76" spans="1:11" ht="12.75" customHeight="1">
      <c r="A76" s="109">
        <v>55</v>
      </c>
      <c r="B76" s="117"/>
      <c r="C76" s="117"/>
      <c r="D76" s="118"/>
      <c r="E76" s="119" t="s">
        <v>227</v>
      </c>
      <c r="F76" s="88" t="s">
        <v>224</v>
      </c>
      <c r="G76" s="91">
        <v>50</v>
      </c>
      <c r="H76" s="207">
        <v>0</v>
      </c>
      <c r="I76" s="92">
        <f t="shared" si="4"/>
        <v>0</v>
      </c>
    </row>
    <row r="77" spans="1:11" s="1" customFormat="1" ht="12.75" customHeight="1">
      <c r="A77" s="109">
        <v>56</v>
      </c>
      <c r="B77" s="117"/>
      <c r="C77" s="117"/>
      <c r="D77" s="118"/>
      <c r="E77" s="119" t="s">
        <v>228</v>
      </c>
      <c r="F77" s="88" t="s">
        <v>224</v>
      </c>
      <c r="G77" s="91">
        <v>50</v>
      </c>
      <c r="H77" s="207">
        <v>0</v>
      </c>
      <c r="I77" s="92">
        <f t="shared" si="4"/>
        <v>0</v>
      </c>
      <c r="K77" s="20"/>
    </row>
    <row r="78" spans="1:11" s="1" customFormat="1" ht="12.75" customHeight="1">
      <c r="A78" s="109">
        <v>57</v>
      </c>
      <c r="B78" s="117"/>
      <c r="C78" s="117"/>
      <c r="D78" s="118"/>
      <c r="E78" s="119" t="s">
        <v>229</v>
      </c>
      <c r="F78" s="88" t="s">
        <v>224</v>
      </c>
      <c r="G78" s="91">
        <v>50</v>
      </c>
      <c r="H78" s="207">
        <v>0</v>
      </c>
      <c r="I78" s="92">
        <f t="shared" si="4"/>
        <v>0</v>
      </c>
    </row>
    <row r="79" spans="1:11" s="1" customFormat="1" ht="12.75" customHeight="1">
      <c r="A79" s="109">
        <v>58</v>
      </c>
      <c r="B79" s="117"/>
      <c r="C79" s="117"/>
      <c r="D79" s="118"/>
      <c r="E79" s="120" t="s">
        <v>230</v>
      </c>
      <c r="F79" s="88" t="s">
        <v>55</v>
      </c>
      <c r="G79" s="91">
        <v>1</v>
      </c>
      <c r="H79" s="207">
        <v>0</v>
      </c>
      <c r="I79" s="92">
        <f t="shared" si="4"/>
        <v>0</v>
      </c>
    </row>
    <row r="80" spans="1:11" s="1" customFormat="1" ht="12.75" customHeight="1">
      <c r="A80" s="109">
        <v>59</v>
      </c>
      <c r="B80" s="117"/>
      <c r="C80" s="117"/>
      <c r="D80" s="118"/>
      <c r="E80" s="120" t="s">
        <v>231</v>
      </c>
      <c r="F80" s="88" t="s">
        <v>55</v>
      </c>
      <c r="G80" s="91">
        <v>1</v>
      </c>
      <c r="H80" s="207">
        <v>0</v>
      </c>
      <c r="I80" s="92">
        <f t="shared" si="4"/>
        <v>0</v>
      </c>
    </row>
    <row r="81" spans="1:47" s="1" customFormat="1" ht="12.75" customHeight="1">
      <c r="A81" s="109">
        <v>60</v>
      </c>
      <c r="B81" s="121"/>
      <c r="C81" s="117"/>
      <c r="D81" s="118"/>
      <c r="E81" s="120" t="s">
        <v>232</v>
      </c>
      <c r="F81" s="88" t="s">
        <v>55</v>
      </c>
      <c r="G81" s="91">
        <v>1</v>
      </c>
      <c r="H81" s="207">
        <v>0</v>
      </c>
      <c r="I81" s="92">
        <f t="shared" si="4"/>
        <v>0</v>
      </c>
    </row>
    <row r="82" spans="1:47" s="1" customFormat="1" ht="12.75" customHeight="1"/>
    <row r="83" spans="1:47" s="1" customFormat="1" ht="12.75" customHeight="1">
      <c r="B83" s="110"/>
      <c r="C83" s="110"/>
      <c r="D83" s="86"/>
      <c r="E83" s="140" t="s">
        <v>314</v>
      </c>
      <c r="F83" s="110"/>
      <c r="G83" s="110"/>
      <c r="H83" s="110"/>
      <c r="I83" s="87">
        <f>SUM(I84:I84)</f>
        <v>0</v>
      </c>
    </row>
    <row r="84" spans="1:47" s="1" customFormat="1" ht="12.75" customHeight="1">
      <c r="A84" s="88">
        <v>61</v>
      </c>
      <c r="B84" s="146"/>
      <c r="C84" s="272"/>
      <c r="D84" s="273"/>
      <c r="E84" s="122" t="s">
        <v>314</v>
      </c>
      <c r="F84" s="123" t="s">
        <v>55</v>
      </c>
      <c r="G84" s="123">
        <v>1</v>
      </c>
      <c r="H84" s="206">
        <v>0</v>
      </c>
      <c r="I84" s="92">
        <f>ROUND(G84*H84,2)</f>
        <v>0</v>
      </c>
    </row>
    <row r="85" spans="1:47" s="1" customFormat="1" ht="12.75" customHeight="1">
      <c r="B85" s="110"/>
      <c r="C85" s="110"/>
    </row>
    <row r="86" spans="1:47" s="1" customFormat="1" ht="12.75" customHeight="1">
      <c r="B86" s="110"/>
      <c r="C86" s="110"/>
      <c r="D86" s="86">
        <v>723</v>
      </c>
      <c r="E86" s="86" t="s">
        <v>322</v>
      </c>
      <c r="F86" s="124"/>
      <c r="G86" s="110"/>
      <c r="H86" s="110"/>
      <c r="I86" s="87">
        <f>SUM(I87:I91)</f>
        <v>0</v>
      </c>
      <c r="J86" s="78"/>
    </row>
    <row r="87" spans="1:47" s="1" customFormat="1" ht="12.75" customHeight="1">
      <c r="A87" s="109">
        <v>62</v>
      </c>
      <c r="B87" s="125" t="s">
        <v>49</v>
      </c>
      <c r="C87" s="126"/>
      <c r="D87" s="127" t="s">
        <v>50</v>
      </c>
      <c r="E87" s="128" t="s">
        <v>51</v>
      </c>
      <c r="F87" s="129" t="s">
        <v>52</v>
      </c>
      <c r="G87" s="130">
        <v>1</v>
      </c>
      <c r="H87" s="205">
        <v>0</v>
      </c>
      <c r="I87" s="131">
        <f>ROUND(H87*G87,2)</f>
        <v>0</v>
      </c>
      <c r="J87" s="78"/>
    </row>
    <row r="88" spans="1:47" s="1" customFormat="1" ht="22.5" customHeight="1">
      <c r="A88" s="109">
        <v>63</v>
      </c>
      <c r="B88" s="125" t="s">
        <v>49</v>
      </c>
      <c r="C88" s="126"/>
      <c r="D88" s="127" t="s">
        <v>53</v>
      </c>
      <c r="E88" s="128" t="s">
        <v>54</v>
      </c>
      <c r="F88" s="129" t="s">
        <v>55</v>
      </c>
      <c r="G88" s="130">
        <v>1</v>
      </c>
      <c r="H88" s="205">
        <v>0</v>
      </c>
      <c r="I88" s="131">
        <f>ROUND(H88*G88,2)</f>
        <v>0</v>
      </c>
    </row>
    <row r="89" spans="1:47" s="1" customFormat="1" ht="12.75" customHeight="1">
      <c r="A89" s="109">
        <v>64</v>
      </c>
      <c r="B89" s="125" t="s">
        <v>49</v>
      </c>
      <c r="C89" s="126"/>
      <c r="D89" s="127" t="s">
        <v>56</v>
      </c>
      <c r="E89" s="128" t="s">
        <v>57</v>
      </c>
      <c r="F89" s="129" t="s">
        <v>55</v>
      </c>
      <c r="G89" s="130">
        <v>1</v>
      </c>
      <c r="H89" s="205">
        <v>0</v>
      </c>
      <c r="I89" s="131">
        <f>ROUND(H89*G89,2)</f>
        <v>0</v>
      </c>
      <c r="J89" s="83"/>
      <c r="K89" s="57"/>
    </row>
    <row r="90" spans="1:47" s="1" customFormat="1" ht="12.75" customHeight="1">
      <c r="A90" s="109">
        <v>65</v>
      </c>
      <c r="B90" s="125" t="s">
        <v>49</v>
      </c>
      <c r="C90" s="126"/>
      <c r="D90" s="127" t="s">
        <v>58</v>
      </c>
      <c r="E90" s="128" t="s">
        <v>59</v>
      </c>
      <c r="F90" s="129" t="s">
        <v>52</v>
      </c>
      <c r="G90" s="130">
        <v>1</v>
      </c>
      <c r="H90" s="205">
        <v>0</v>
      </c>
      <c r="I90" s="131">
        <f>ROUND(H90*G90,2)</f>
        <v>0</v>
      </c>
    </row>
    <row r="91" spans="1:47" s="1" customFormat="1" ht="12.75" customHeight="1">
      <c r="A91" s="109">
        <v>66</v>
      </c>
      <c r="B91" s="125" t="s">
        <v>49</v>
      </c>
      <c r="C91" s="126"/>
      <c r="D91" s="127" t="s">
        <v>60</v>
      </c>
      <c r="E91" s="128" t="s">
        <v>61</v>
      </c>
      <c r="F91" s="129" t="s">
        <v>55</v>
      </c>
      <c r="G91" s="130">
        <v>2</v>
      </c>
      <c r="H91" s="205">
        <v>0</v>
      </c>
      <c r="I91" s="131">
        <f>ROUND(H91*G91,2)</f>
        <v>0</v>
      </c>
      <c r="J91" s="75"/>
      <c r="AU91" s="9"/>
    </row>
    <row r="92" spans="1:47" s="7" customFormat="1" ht="12.75" customHeight="1">
      <c r="B92" s="132"/>
      <c r="C92" s="110"/>
      <c r="J92" s="79"/>
    </row>
    <row r="93" spans="1:47" s="7" customFormat="1" ht="12.75" customHeight="1">
      <c r="B93" s="132"/>
      <c r="C93" s="110"/>
      <c r="D93" s="86">
        <v>734</v>
      </c>
      <c r="E93" s="86" t="s">
        <v>62</v>
      </c>
      <c r="F93" s="110"/>
      <c r="G93" s="110"/>
      <c r="H93" s="110"/>
      <c r="I93" s="87">
        <f>SUM(I94:I101)</f>
        <v>0</v>
      </c>
      <c r="J93" s="79"/>
    </row>
    <row r="94" spans="1:47" s="7" customFormat="1" ht="12.75" customHeight="1">
      <c r="A94" s="109">
        <v>67</v>
      </c>
      <c r="B94" s="147" t="s">
        <v>49</v>
      </c>
      <c r="C94" s="126"/>
      <c r="D94" s="127" t="s">
        <v>325</v>
      </c>
      <c r="E94" s="128" t="s">
        <v>326</v>
      </c>
      <c r="F94" s="129" t="s">
        <v>55</v>
      </c>
      <c r="G94" s="130">
        <v>3</v>
      </c>
      <c r="H94" s="205">
        <v>0</v>
      </c>
      <c r="I94" s="131">
        <f t="shared" ref="I94" si="5">ROUND(H94*G94,2)</f>
        <v>0</v>
      </c>
      <c r="J94" s="79"/>
    </row>
    <row r="95" spans="1:47" s="1" customFormat="1" ht="12.75" customHeight="1">
      <c r="A95" s="109">
        <v>68</v>
      </c>
      <c r="B95" s="125" t="s">
        <v>49</v>
      </c>
      <c r="C95" s="126"/>
      <c r="D95" s="127" t="s">
        <v>63</v>
      </c>
      <c r="E95" s="128" t="s">
        <v>64</v>
      </c>
      <c r="F95" s="129" t="s">
        <v>55</v>
      </c>
      <c r="G95" s="130">
        <v>1</v>
      </c>
      <c r="H95" s="205">
        <v>0</v>
      </c>
      <c r="I95" s="131">
        <f t="shared" ref="I95:I101" si="6">ROUND(H95*G95,2)</f>
        <v>0</v>
      </c>
    </row>
    <row r="96" spans="1:47" s="1" customFormat="1" ht="12.75" customHeight="1">
      <c r="A96" s="109">
        <v>69</v>
      </c>
      <c r="B96" s="125" t="s">
        <v>49</v>
      </c>
      <c r="C96" s="126"/>
      <c r="D96" s="127" t="s">
        <v>65</v>
      </c>
      <c r="E96" s="128" t="s">
        <v>66</v>
      </c>
      <c r="F96" s="129" t="s">
        <v>55</v>
      </c>
      <c r="G96" s="130">
        <v>3</v>
      </c>
      <c r="H96" s="205">
        <v>0</v>
      </c>
      <c r="I96" s="131">
        <f t="shared" si="6"/>
        <v>0</v>
      </c>
      <c r="K96" s="18"/>
    </row>
    <row r="97" spans="1:65" ht="12.75" customHeight="1">
      <c r="A97" s="109">
        <v>70</v>
      </c>
      <c r="B97" s="125" t="s">
        <v>49</v>
      </c>
      <c r="C97" s="126"/>
      <c r="D97" s="127" t="s">
        <v>67</v>
      </c>
      <c r="E97" s="128" t="s">
        <v>68</v>
      </c>
      <c r="F97" s="129" t="s">
        <v>55</v>
      </c>
      <c r="G97" s="130">
        <v>1</v>
      </c>
      <c r="H97" s="205">
        <v>0</v>
      </c>
      <c r="I97" s="131">
        <f t="shared" si="6"/>
        <v>0</v>
      </c>
    </row>
    <row r="98" spans="1:65" ht="12.75" customHeight="1">
      <c r="A98" s="109">
        <v>71</v>
      </c>
      <c r="B98" s="125" t="s">
        <v>49</v>
      </c>
      <c r="C98" s="126"/>
      <c r="D98" s="127" t="s">
        <v>69</v>
      </c>
      <c r="E98" s="128" t="s">
        <v>70</v>
      </c>
      <c r="F98" s="129" t="s">
        <v>55</v>
      </c>
      <c r="G98" s="130">
        <v>3</v>
      </c>
      <c r="H98" s="205">
        <v>0</v>
      </c>
      <c r="I98" s="131">
        <f t="shared" si="6"/>
        <v>0</v>
      </c>
    </row>
    <row r="99" spans="1:65" ht="12.75" customHeight="1">
      <c r="A99" s="109">
        <v>72</v>
      </c>
      <c r="B99" s="125" t="s">
        <v>49</v>
      </c>
      <c r="C99" s="126"/>
      <c r="D99" s="127" t="s">
        <v>71</v>
      </c>
      <c r="E99" s="128" t="s">
        <v>72</v>
      </c>
      <c r="F99" s="129" t="s">
        <v>55</v>
      </c>
      <c r="G99" s="130">
        <v>1</v>
      </c>
      <c r="H99" s="205">
        <v>0</v>
      </c>
      <c r="I99" s="131">
        <f t="shared" si="6"/>
        <v>0</v>
      </c>
    </row>
    <row r="100" spans="1:65" s="1" customFormat="1" ht="12.75" customHeight="1">
      <c r="A100" s="109">
        <v>73</v>
      </c>
      <c r="B100" s="125" t="s">
        <v>49</v>
      </c>
      <c r="C100" s="126"/>
      <c r="D100" s="127" t="s">
        <v>73</v>
      </c>
      <c r="E100" s="128" t="s">
        <v>74</v>
      </c>
      <c r="F100" s="129" t="s">
        <v>55</v>
      </c>
      <c r="G100" s="130">
        <v>4</v>
      </c>
      <c r="H100" s="205">
        <v>0</v>
      </c>
      <c r="I100" s="131">
        <f t="shared" si="6"/>
        <v>0</v>
      </c>
      <c r="K100" s="20"/>
    </row>
    <row r="101" spans="1:65" s="1" customFormat="1" ht="12.75" customHeight="1">
      <c r="A101" s="109">
        <v>74</v>
      </c>
      <c r="B101" s="125" t="s">
        <v>49</v>
      </c>
      <c r="C101" s="126"/>
      <c r="D101" s="127" t="s">
        <v>75</v>
      </c>
      <c r="E101" s="128" t="s">
        <v>76</v>
      </c>
      <c r="F101" s="129" t="s">
        <v>55</v>
      </c>
      <c r="G101" s="130">
        <v>1</v>
      </c>
      <c r="H101" s="205">
        <v>0</v>
      </c>
      <c r="I101" s="131">
        <f t="shared" si="6"/>
        <v>0</v>
      </c>
    </row>
    <row r="102" spans="1:65" s="1" customFormat="1" ht="12.75" customHeight="1">
      <c r="B102" s="132"/>
      <c r="C102" s="110"/>
      <c r="D102" s="110"/>
      <c r="E102" s="110"/>
      <c r="F102" s="110"/>
      <c r="G102" s="110"/>
      <c r="H102" s="110"/>
      <c r="I102" s="110"/>
    </row>
    <row r="103" spans="1:65" s="1" customFormat="1" ht="12.75" customHeight="1">
      <c r="B103" s="132"/>
      <c r="C103" s="110"/>
      <c r="D103" s="86">
        <v>742</v>
      </c>
      <c r="E103" s="86" t="s">
        <v>77</v>
      </c>
      <c r="F103" s="110"/>
      <c r="G103" s="110"/>
      <c r="H103" s="110"/>
      <c r="I103" s="87">
        <f>SUM(I104:I105)</f>
        <v>0</v>
      </c>
    </row>
    <row r="104" spans="1:65" s="1" customFormat="1" ht="12.75" customHeight="1">
      <c r="A104" s="109">
        <v>75</v>
      </c>
      <c r="B104" s="125" t="s">
        <v>49</v>
      </c>
      <c r="C104" s="126"/>
      <c r="D104" s="127" t="s">
        <v>78</v>
      </c>
      <c r="E104" s="128" t="s">
        <v>79</v>
      </c>
      <c r="F104" s="129" t="s">
        <v>55</v>
      </c>
      <c r="G104" s="130">
        <v>2</v>
      </c>
      <c r="H104" s="205">
        <v>0</v>
      </c>
      <c r="I104" s="131">
        <f>ROUND(H104*G104,2)</f>
        <v>0</v>
      </c>
    </row>
    <row r="105" spans="1:65" s="1" customFormat="1" ht="12.75" customHeight="1">
      <c r="A105" s="109">
        <v>76</v>
      </c>
      <c r="B105" s="125" t="s">
        <v>49</v>
      </c>
      <c r="C105" s="126"/>
      <c r="D105" s="127" t="s">
        <v>80</v>
      </c>
      <c r="E105" s="128" t="s">
        <v>81</v>
      </c>
      <c r="F105" s="129" t="s">
        <v>55</v>
      </c>
      <c r="G105" s="130">
        <v>2</v>
      </c>
      <c r="H105" s="205">
        <v>0</v>
      </c>
      <c r="I105" s="131">
        <f>ROUND(H105*G105,2)</f>
        <v>0</v>
      </c>
    </row>
    <row r="106" spans="1:65" s="8" customFormat="1" ht="12.75" customHeight="1">
      <c r="A106" s="110"/>
      <c r="B106" s="110"/>
      <c r="C106" s="110"/>
      <c r="J106" s="81"/>
      <c r="M106" s="59"/>
      <c r="P106" s="60"/>
      <c r="R106" s="60"/>
      <c r="T106" s="61"/>
      <c r="AR106" s="58"/>
      <c r="AT106" s="62"/>
      <c r="AU106" s="62"/>
      <c r="AY106" s="58"/>
      <c r="BK106" s="63"/>
    </row>
    <row r="107" spans="1:65" s="1" customFormat="1" ht="12.75" customHeight="1">
      <c r="A107" s="110"/>
      <c r="B107" s="110"/>
      <c r="C107" s="110"/>
      <c r="D107" s="111"/>
      <c r="E107" s="86" t="s">
        <v>234</v>
      </c>
      <c r="F107" s="102"/>
      <c r="G107" s="105"/>
      <c r="H107" s="106"/>
      <c r="I107" s="106"/>
      <c r="J107" s="141"/>
      <c r="K107" s="82"/>
      <c r="M107" s="64"/>
      <c r="N107" s="65"/>
      <c r="O107" s="66"/>
      <c r="P107" s="66"/>
      <c r="Q107" s="66"/>
      <c r="R107" s="66"/>
      <c r="S107" s="66"/>
      <c r="T107" s="67"/>
      <c r="AR107" s="68"/>
      <c r="AT107" s="68"/>
      <c r="AU107" s="68"/>
      <c r="AY107" s="9"/>
      <c r="BE107" s="69"/>
      <c r="BF107" s="69"/>
      <c r="BG107" s="69"/>
      <c r="BH107" s="69"/>
      <c r="BI107" s="69"/>
      <c r="BJ107" s="9"/>
      <c r="BK107" s="69"/>
      <c r="BL107" s="9"/>
      <c r="BM107" s="68"/>
    </row>
    <row r="108" spans="1:65" s="1" customFormat="1" ht="12.75" customHeight="1">
      <c r="A108" s="110"/>
      <c r="B108" s="110"/>
      <c r="C108" s="110"/>
      <c r="D108" s="133" t="s">
        <v>237</v>
      </c>
      <c r="E108" s="134" t="s">
        <v>16</v>
      </c>
      <c r="F108" s="134" t="s">
        <v>47</v>
      </c>
      <c r="G108" s="134" t="s">
        <v>48</v>
      </c>
      <c r="H108" s="133" t="s">
        <v>238</v>
      </c>
      <c r="I108" s="133" t="s">
        <v>239</v>
      </c>
      <c r="J108" s="141"/>
      <c r="K108" s="82"/>
      <c r="M108" s="64"/>
      <c r="N108" s="65"/>
      <c r="O108" s="66"/>
      <c r="P108" s="66"/>
      <c r="Q108" s="66"/>
      <c r="R108" s="66"/>
      <c r="S108" s="66"/>
      <c r="T108" s="67"/>
      <c r="AR108" s="68"/>
      <c r="AT108" s="68"/>
      <c r="AU108" s="68"/>
      <c r="AY108" s="9"/>
      <c r="BE108" s="69"/>
      <c r="BF108" s="69"/>
      <c r="BG108" s="69"/>
      <c r="BH108" s="69"/>
      <c r="BI108" s="69"/>
      <c r="BJ108" s="9"/>
      <c r="BK108" s="69"/>
      <c r="BL108" s="9"/>
      <c r="BM108" s="68"/>
    </row>
    <row r="109" spans="1:65" s="1" customFormat="1" ht="12.75" customHeight="1">
      <c r="A109" s="110"/>
      <c r="B109" s="110"/>
      <c r="C109" s="110"/>
      <c r="D109" s="135"/>
      <c r="E109" s="136"/>
      <c r="F109" s="136"/>
      <c r="G109" s="136"/>
      <c r="H109" s="137" t="s">
        <v>240</v>
      </c>
      <c r="I109" s="137" t="s">
        <v>241</v>
      </c>
      <c r="J109" s="141"/>
      <c r="K109" s="82"/>
      <c r="M109" s="64"/>
      <c r="N109" s="65"/>
      <c r="O109" s="66"/>
      <c r="P109" s="66"/>
      <c r="Q109" s="66"/>
      <c r="R109" s="66"/>
      <c r="S109" s="66"/>
      <c r="T109" s="67"/>
      <c r="AR109" s="68"/>
      <c r="AT109" s="68"/>
      <c r="AU109" s="68"/>
      <c r="AY109" s="9"/>
      <c r="BE109" s="69"/>
      <c r="BF109" s="69"/>
      <c r="BG109" s="69"/>
      <c r="BH109" s="69"/>
      <c r="BI109" s="69"/>
      <c r="BJ109" s="9"/>
      <c r="BK109" s="69"/>
      <c r="BL109" s="9"/>
      <c r="BM109" s="68"/>
    </row>
    <row r="110" spans="1:65" s="1" customFormat="1" ht="12.75" customHeight="1">
      <c r="A110" s="110"/>
      <c r="B110" s="110"/>
      <c r="C110" s="110"/>
      <c r="D110" s="169" t="s">
        <v>242</v>
      </c>
      <c r="E110" s="100" t="s">
        <v>243</v>
      </c>
      <c r="F110" s="123" t="s">
        <v>226</v>
      </c>
      <c r="G110" s="170">
        <v>1</v>
      </c>
      <c r="H110" s="171">
        <v>0</v>
      </c>
      <c r="I110" s="172">
        <f t="shared" ref="I110:I120" si="7">PRODUCT(G110:H110)</f>
        <v>0</v>
      </c>
      <c r="J110" s="141"/>
      <c r="K110" s="82"/>
      <c r="M110" s="64"/>
      <c r="N110" s="65"/>
      <c r="O110" s="66"/>
      <c r="P110" s="66"/>
      <c r="Q110" s="66"/>
      <c r="R110" s="66"/>
      <c r="S110" s="66"/>
      <c r="T110" s="67"/>
      <c r="AR110" s="68"/>
      <c r="AT110" s="68"/>
      <c r="AU110" s="68"/>
      <c r="AY110" s="9"/>
      <c r="BE110" s="69"/>
      <c r="BF110" s="69"/>
      <c r="BG110" s="69"/>
      <c r="BH110" s="69"/>
      <c r="BI110" s="69"/>
      <c r="BJ110" s="9"/>
      <c r="BK110" s="69"/>
      <c r="BL110" s="9"/>
      <c r="BM110" s="68"/>
    </row>
    <row r="111" spans="1:65" s="1" customFormat="1" ht="12.75" customHeight="1">
      <c r="A111" s="110"/>
      <c r="B111" s="110"/>
      <c r="C111" s="110"/>
      <c r="D111" s="169" t="s">
        <v>242</v>
      </c>
      <c r="E111" s="100" t="s">
        <v>244</v>
      </c>
      <c r="F111" s="123" t="s">
        <v>226</v>
      </c>
      <c r="G111" s="170">
        <v>16</v>
      </c>
      <c r="H111" s="171">
        <v>0</v>
      </c>
      <c r="I111" s="172">
        <f t="shared" si="7"/>
        <v>0</v>
      </c>
      <c r="J111" s="141"/>
      <c r="K111" s="82"/>
      <c r="M111" s="64"/>
      <c r="N111" s="65"/>
      <c r="O111" s="66"/>
      <c r="P111" s="66"/>
      <c r="Q111" s="66"/>
      <c r="R111" s="66"/>
      <c r="S111" s="66"/>
      <c r="T111" s="67"/>
      <c r="AR111" s="68"/>
      <c r="AT111" s="68"/>
      <c r="AU111" s="68"/>
      <c r="AY111" s="9"/>
      <c r="BE111" s="69"/>
      <c r="BF111" s="69"/>
      <c r="BG111" s="69"/>
      <c r="BH111" s="69"/>
      <c r="BI111" s="69"/>
      <c r="BJ111" s="9"/>
      <c r="BK111" s="69"/>
      <c r="BL111" s="9"/>
      <c r="BM111" s="68"/>
    </row>
    <row r="112" spans="1:65" s="1" customFormat="1" ht="12.75" customHeight="1">
      <c r="A112" s="110"/>
      <c r="B112" s="110"/>
      <c r="C112" s="110"/>
      <c r="D112" s="169" t="s">
        <v>242</v>
      </c>
      <c r="E112" s="100" t="s">
        <v>245</v>
      </c>
      <c r="F112" s="123" t="s">
        <v>226</v>
      </c>
      <c r="G112" s="170">
        <v>7</v>
      </c>
      <c r="H112" s="171">
        <v>0</v>
      </c>
      <c r="I112" s="172">
        <f t="shared" si="7"/>
        <v>0</v>
      </c>
      <c r="J112" s="141"/>
      <c r="K112" s="82"/>
      <c r="M112" s="64"/>
      <c r="N112" s="65"/>
      <c r="O112" s="66"/>
      <c r="P112" s="66"/>
      <c r="Q112" s="66"/>
      <c r="R112" s="66"/>
      <c r="S112" s="66"/>
      <c r="T112" s="67"/>
      <c r="AR112" s="68"/>
      <c r="AT112" s="68"/>
      <c r="AU112" s="68"/>
      <c r="AY112" s="9"/>
      <c r="BE112" s="69"/>
      <c r="BF112" s="69"/>
      <c r="BG112" s="69"/>
      <c r="BH112" s="69"/>
      <c r="BI112" s="69"/>
      <c r="BJ112" s="9"/>
      <c r="BK112" s="69"/>
      <c r="BL112" s="9"/>
      <c r="BM112" s="68"/>
    </row>
    <row r="113" spans="1:65" s="1" customFormat="1" ht="12.75" customHeight="1">
      <c r="A113" s="110"/>
      <c r="B113" s="110"/>
      <c r="C113" s="110"/>
      <c r="D113" s="169" t="s">
        <v>246</v>
      </c>
      <c r="E113" s="100" t="s">
        <v>247</v>
      </c>
      <c r="F113" s="123" t="s">
        <v>226</v>
      </c>
      <c r="G113" s="170">
        <v>1</v>
      </c>
      <c r="H113" s="171">
        <v>0</v>
      </c>
      <c r="I113" s="172">
        <f t="shared" si="7"/>
        <v>0</v>
      </c>
      <c r="J113" s="141"/>
      <c r="K113" s="82"/>
      <c r="M113" s="64"/>
      <c r="N113" s="65"/>
      <c r="O113" s="66"/>
      <c r="P113" s="66"/>
      <c r="Q113" s="66"/>
      <c r="R113" s="66"/>
      <c r="S113" s="66"/>
      <c r="T113" s="67"/>
      <c r="AR113" s="68"/>
      <c r="AT113" s="68"/>
      <c r="AU113" s="68"/>
      <c r="AY113" s="9"/>
      <c r="BE113" s="69"/>
      <c r="BF113" s="69"/>
      <c r="BG113" s="69"/>
      <c r="BH113" s="69"/>
      <c r="BI113" s="69"/>
      <c r="BJ113" s="9"/>
      <c r="BK113" s="69"/>
      <c r="BL113" s="9"/>
      <c r="BM113" s="68"/>
    </row>
    <row r="114" spans="1:65" s="1" customFormat="1" ht="12.75" customHeight="1">
      <c r="A114" s="102"/>
      <c r="B114" s="110"/>
      <c r="C114" s="110"/>
      <c r="D114" s="169" t="s">
        <v>248</v>
      </c>
      <c r="E114" s="100" t="s">
        <v>249</v>
      </c>
      <c r="F114" s="123" t="s">
        <v>226</v>
      </c>
      <c r="G114" s="170">
        <v>13</v>
      </c>
      <c r="H114" s="171">
        <v>0</v>
      </c>
      <c r="I114" s="172">
        <f t="shared" si="7"/>
        <v>0</v>
      </c>
      <c r="J114" s="141"/>
      <c r="K114" s="82"/>
      <c r="M114" s="64"/>
      <c r="N114" s="65"/>
      <c r="O114" s="66"/>
      <c r="P114" s="66"/>
      <c r="Q114" s="66"/>
      <c r="R114" s="66"/>
      <c r="S114" s="66"/>
      <c r="T114" s="67"/>
      <c r="AR114" s="68"/>
      <c r="AT114" s="68"/>
      <c r="AU114" s="68"/>
      <c r="AY114" s="9"/>
      <c r="BE114" s="69"/>
      <c r="BF114" s="69"/>
      <c r="BG114" s="69"/>
      <c r="BH114" s="69"/>
      <c r="BI114" s="69"/>
      <c r="BJ114" s="9"/>
      <c r="BK114" s="69"/>
      <c r="BL114" s="9"/>
      <c r="BM114" s="68"/>
    </row>
    <row r="115" spans="1:65" s="1" customFormat="1" ht="12.75" customHeight="1">
      <c r="A115" s="102"/>
      <c r="B115" s="110"/>
      <c r="C115" s="110"/>
      <c r="D115" s="169" t="s">
        <v>250</v>
      </c>
      <c r="E115" s="100" t="s">
        <v>251</v>
      </c>
      <c r="F115" s="123" t="s">
        <v>226</v>
      </c>
      <c r="G115" s="170">
        <v>1</v>
      </c>
      <c r="H115" s="171">
        <v>0</v>
      </c>
      <c r="I115" s="172">
        <f t="shared" si="7"/>
        <v>0</v>
      </c>
      <c r="J115" s="141"/>
      <c r="K115" s="82"/>
      <c r="M115" s="64"/>
      <c r="N115" s="65"/>
      <c r="O115" s="66"/>
      <c r="P115" s="66"/>
      <c r="Q115" s="66"/>
      <c r="R115" s="66"/>
      <c r="S115" s="66"/>
      <c r="T115" s="67"/>
      <c r="AR115" s="68"/>
      <c r="AT115" s="68"/>
      <c r="AU115" s="68"/>
      <c r="AY115" s="9"/>
      <c r="BE115" s="69"/>
      <c r="BF115" s="69"/>
      <c r="BG115" s="69"/>
      <c r="BH115" s="69"/>
      <c r="BI115" s="69"/>
      <c r="BJ115" s="9"/>
      <c r="BK115" s="69"/>
      <c r="BL115" s="9"/>
      <c r="BM115" s="68"/>
    </row>
    <row r="116" spans="1:65" s="8" customFormat="1" ht="12.75" customHeight="1">
      <c r="A116" s="102"/>
      <c r="B116" s="110"/>
      <c r="C116" s="110"/>
      <c r="D116" s="169" t="s">
        <v>252</v>
      </c>
      <c r="E116" s="100" t="s">
        <v>253</v>
      </c>
      <c r="F116" s="123" t="s">
        <v>226</v>
      </c>
      <c r="G116" s="170">
        <v>1</v>
      </c>
      <c r="H116" s="171">
        <v>0</v>
      </c>
      <c r="I116" s="172">
        <f t="shared" si="7"/>
        <v>0</v>
      </c>
      <c r="J116" s="81"/>
      <c r="M116" s="59"/>
      <c r="P116" s="60"/>
      <c r="R116" s="60"/>
      <c r="T116" s="61"/>
      <c r="AR116" s="58"/>
      <c r="AT116" s="62"/>
      <c r="AU116" s="62"/>
      <c r="AY116" s="58"/>
      <c r="BK116" s="63"/>
    </row>
    <row r="117" spans="1:65" s="1" customFormat="1" ht="12.75" customHeight="1">
      <c r="A117" s="110"/>
      <c r="B117" s="110"/>
      <c r="C117" s="110"/>
      <c r="D117" s="169" t="s">
        <v>254</v>
      </c>
      <c r="E117" s="100" t="s">
        <v>255</v>
      </c>
      <c r="F117" s="123" t="s">
        <v>226</v>
      </c>
      <c r="G117" s="170">
        <v>2</v>
      </c>
      <c r="H117" s="171">
        <v>0</v>
      </c>
      <c r="I117" s="172">
        <f t="shared" si="7"/>
        <v>0</v>
      </c>
      <c r="J117" s="141"/>
      <c r="K117" s="82"/>
      <c r="M117" s="64"/>
      <c r="N117" s="65"/>
      <c r="O117" s="66"/>
      <c r="P117" s="66"/>
      <c r="Q117" s="66"/>
      <c r="R117" s="66"/>
      <c r="S117" s="66"/>
      <c r="T117" s="67"/>
      <c r="AR117" s="68"/>
      <c r="AT117" s="68"/>
      <c r="AU117" s="68"/>
      <c r="AY117" s="9"/>
      <c r="BE117" s="69"/>
      <c r="BF117" s="69"/>
      <c r="BG117" s="69"/>
      <c r="BH117" s="69"/>
      <c r="BI117" s="69"/>
      <c r="BJ117" s="9"/>
      <c r="BK117" s="69"/>
      <c r="BL117" s="9"/>
      <c r="BM117" s="68"/>
    </row>
    <row r="118" spans="1:65" s="1" customFormat="1" ht="12.75" customHeight="1">
      <c r="A118" s="110"/>
      <c r="B118" s="110"/>
      <c r="C118" s="110"/>
      <c r="D118" s="169" t="s">
        <v>256</v>
      </c>
      <c r="E118" s="100" t="s">
        <v>257</v>
      </c>
      <c r="F118" s="123" t="s">
        <v>226</v>
      </c>
      <c r="G118" s="170">
        <v>9</v>
      </c>
      <c r="H118" s="171">
        <v>0</v>
      </c>
      <c r="I118" s="172">
        <f t="shared" si="7"/>
        <v>0</v>
      </c>
      <c r="J118" s="141"/>
      <c r="K118" s="82"/>
      <c r="M118" s="64"/>
      <c r="N118" s="65"/>
      <c r="O118" s="66"/>
      <c r="P118" s="66"/>
      <c r="Q118" s="66"/>
      <c r="R118" s="66"/>
      <c r="S118" s="66"/>
      <c r="T118" s="67"/>
      <c r="AR118" s="68"/>
      <c r="AT118" s="68"/>
      <c r="AU118" s="68"/>
      <c r="AY118" s="9"/>
      <c r="BE118" s="69"/>
      <c r="BF118" s="69"/>
      <c r="BG118" s="69"/>
      <c r="BH118" s="69"/>
      <c r="BI118" s="69"/>
      <c r="BJ118" s="9"/>
      <c r="BK118" s="69"/>
      <c r="BL118" s="9"/>
      <c r="BM118" s="68"/>
    </row>
    <row r="119" spans="1:65" s="1" customFormat="1" ht="12.75" customHeight="1">
      <c r="A119" s="110"/>
      <c r="B119" s="102"/>
      <c r="C119" s="102"/>
      <c r="D119" s="169" t="s">
        <v>256</v>
      </c>
      <c r="E119" s="100" t="s">
        <v>258</v>
      </c>
      <c r="F119" s="123" t="s">
        <v>226</v>
      </c>
      <c r="G119" s="170">
        <v>4</v>
      </c>
      <c r="H119" s="171">
        <v>0</v>
      </c>
      <c r="I119" s="172">
        <f t="shared" si="7"/>
        <v>0</v>
      </c>
      <c r="J119" s="141"/>
      <c r="K119" s="82"/>
      <c r="M119" s="64"/>
      <c r="N119" s="65"/>
      <c r="O119" s="66"/>
      <c r="P119" s="66"/>
      <c r="Q119" s="66"/>
      <c r="R119" s="66"/>
      <c r="S119" s="66"/>
      <c r="T119" s="67"/>
      <c r="AR119" s="68"/>
      <c r="AT119" s="68"/>
      <c r="AU119" s="68"/>
      <c r="AY119" s="9"/>
      <c r="BE119" s="69"/>
      <c r="BF119" s="69"/>
      <c r="BG119" s="69"/>
      <c r="BH119" s="69"/>
      <c r="BI119" s="69"/>
      <c r="BJ119" s="9"/>
      <c r="BK119" s="69"/>
      <c r="BL119" s="9"/>
      <c r="BM119" s="68"/>
    </row>
    <row r="120" spans="1:65" s="1" customFormat="1" ht="12.75" customHeight="1">
      <c r="A120" s="110"/>
      <c r="B120" s="102"/>
      <c r="C120" s="102"/>
      <c r="D120" s="169" t="s">
        <v>256</v>
      </c>
      <c r="E120" s="100" t="s">
        <v>259</v>
      </c>
      <c r="F120" s="123" t="s">
        <v>226</v>
      </c>
      <c r="G120" s="170">
        <v>0</v>
      </c>
      <c r="H120" s="171">
        <v>0</v>
      </c>
      <c r="I120" s="172">
        <f t="shared" si="7"/>
        <v>0</v>
      </c>
      <c r="J120" s="141"/>
      <c r="K120" s="82"/>
      <c r="M120" s="64"/>
      <c r="N120" s="65"/>
      <c r="O120" s="66"/>
      <c r="P120" s="66"/>
      <c r="Q120" s="66"/>
      <c r="R120" s="66"/>
      <c r="S120" s="66"/>
      <c r="T120" s="67"/>
      <c r="AR120" s="68"/>
      <c r="AT120" s="68"/>
      <c r="AU120" s="68"/>
      <c r="AY120" s="9"/>
      <c r="BE120" s="69"/>
      <c r="BF120" s="69"/>
      <c r="BG120" s="69"/>
      <c r="BH120" s="69"/>
      <c r="BI120" s="69"/>
      <c r="BJ120" s="9"/>
      <c r="BK120" s="69"/>
      <c r="BL120" s="9"/>
      <c r="BM120" s="68"/>
    </row>
    <row r="121" spans="1:65" s="1" customFormat="1" ht="12.75" customHeight="1">
      <c r="A121" s="110"/>
      <c r="B121" s="102"/>
      <c r="C121" s="102"/>
      <c r="D121" s="169" t="s">
        <v>260</v>
      </c>
      <c r="E121" s="100" t="s">
        <v>261</v>
      </c>
      <c r="F121" s="123" t="s">
        <v>226</v>
      </c>
      <c r="G121" s="170">
        <v>6</v>
      </c>
      <c r="H121" s="171">
        <v>0</v>
      </c>
      <c r="I121" s="172">
        <f>PRODUCT(G121:H121)</f>
        <v>0</v>
      </c>
      <c r="J121" s="141"/>
      <c r="K121" s="82"/>
      <c r="M121" s="64"/>
      <c r="N121" s="65"/>
      <c r="O121" s="66"/>
      <c r="P121" s="66"/>
      <c r="Q121" s="66"/>
      <c r="R121" s="66"/>
      <c r="S121" s="66"/>
      <c r="T121" s="67"/>
      <c r="AR121" s="68"/>
      <c r="AT121" s="68"/>
      <c r="AU121" s="68"/>
      <c r="AY121" s="9"/>
      <c r="BE121" s="69"/>
      <c r="BF121" s="69"/>
      <c r="BG121" s="69"/>
      <c r="BH121" s="69"/>
      <c r="BI121" s="69"/>
      <c r="BJ121" s="9"/>
      <c r="BK121" s="69"/>
      <c r="BL121" s="9"/>
      <c r="BM121" s="68"/>
    </row>
    <row r="122" spans="1:65" s="8" customFormat="1" ht="12.75" customHeight="1">
      <c r="A122" s="102"/>
      <c r="B122" s="110"/>
      <c r="C122" s="110"/>
      <c r="D122" s="169" t="s">
        <v>262</v>
      </c>
      <c r="E122" s="100" t="s">
        <v>263</v>
      </c>
      <c r="F122" s="123" t="s">
        <v>226</v>
      </c>
      <c r="G122" s="170">
        <v>2</v>
      </c>
      <c r="H122" s="171">
        <v>0</v>
      </c>
      <c r="I122" s="172">
        <f>PRODUCT(G122:H122)</f>
        <v>0</v>
      </c>
      <c r="J122" s="81"/>
      <c r="M122" s="59"/>
      <c r="P122" s="60"/>
      <c r="R122" s="60"/>
      <c r="T122" s="61"/>
      <c r="AR122" s="58"/>
      <c r="AT122" s="62"/>
      <c r="AU122" s="62"/>
      <c r="AY122" s="58"/>
      <c r="BK122" s="63"/>
    </row>
    <row r="123" spans="1:65" s="1" customFormat="1" ht="12.75" customHeight="1">
      <c r="A123" s="102"/>
      <c r="B123" s="110"/>
      <c r="C123" s="110"/>
      <c r="D123" s="169" t="s">
        <v>264</v>
      </c>
      <c r="E123" s="100" t="s">
        <v>265</v>
      </c>
      <c r="F123" s="173" t="s">
        <v>226</v>
      </c>
      <c r="G123" s="170">
        <v>1</v>
      </c>
      <c r="H123" s="174">
        <v>0</v>
      </c>
      <c r="I123" s="175">
        <f>PRODUCT(F123:H123)</f>
        <v>0</v>
      </c>
      <c r="J123" s="141"/>
      <c r="K123" s="82"/>
      <c r="M123" s="64"/>
      <c r="N123" s="65"/>
      <c r="O123" s="66"/>
      <c r="P123" s="66"/>
      <c r="Q123" s="66"/>
      <c r="R123" s="66"/>
      <c r="S123" s="66"/>
      <c r="T123" s="67"/>
      <c r="AR123" s="68"/>
      <c r="AT123" s="68"/>
      <c r="AU123" s="68"/>
      <c r="AY123" s="9"/>
      <c r="BE123" s="69"/>
      <c r="BF123" s="69"/>
      <c r="BG123" s="69"/>
      <c r="BH123" s="69"/>
      <c r="BI123" s="69"/>
      <c r="BJ123" s="9"/>
      <c r="BK123" s="69"/>
      <c r="BL123" s="9"/>
      <c r="BM123" s="68"/>
    </row>
    <row r="124" spans="1:65" s="1" customFormat="1" ht="12.75" customHeight="1">
      <c r="A124" s="102"/>
      <c r="B124" s="110"/>
      <c r="C124" s="110"/>
      <c r="D124" s="169" t="s">
        <v>260</v>
      </c>
      <c r="E124" s="100" t="s">
        <v>266</v>
      </c>
      <c r="F124" s="123" t="s">
        <v>226</v>
      </c>
      <c r="G124" s="170">
        <v>2</v>
      </c>
      <c r="H124" s="171">
        <v>0</v>
      </c>
      <c r="I124" s="172">
        <f>PRODUCT(G124:H124)</f>
        <v>0</v>
      </c>
      <c r="J124" s="141"/>
      <c r="K124" s="82"/>
      <c r="M124" s="64"/>
      <c r="N124" s="65"/>
      <c r="O124" s="66"/>
      <c r="P124" s="66"/>
      <c r="Q124" s="66"/>
      <c r="R124" s="66"/>
      <c r="S124" s="66"/>
      <c r="T124" s="67"/>
      <c r="AR124" s="68"/>
      <c r="AT124" s="68"/>
      <c r="AU124" s="68"/>
      <c r="AY124" s="9"/>
      <c r="BE124" s="69"/>
      <c r="BF124" s="69"/>
      <c r="BG124" s="69"/>
      <c r="BH124" s="69"/>
      <c r="BI124" s="69"/>
      <c r="BJ124" s="9"/>
      <c r="BK124" s="69"/>
      <c r="BL124" s="9"/>
      <c r="BM124" s="68"/>
    </row>
    <row r="125" spans="1:65" s="1" customFormat="1" ht="12.75" customHeight="1">
      <c r="A125" s="102"/>
      <c r="B125" s="110"/>
      <c r="C125" s="110"/>
      <c r="D125" s="169" t="s">
        <v>267</v>
      </c>
      <c r="E125" s="100" t="s">
        <v>268</v>
      </c>
      <c r="F125" s="123" t="s">
        <v>226</v>
      </c>
      <c r="G125" s="170">
        <v>2</v>
      </c>
      <c r="H125" s="171">
        <v>0</v>
      </c>
      <c r="I125" s="172">
        <f>PRODUCT(G125:H125)</f>
        <v>0</v>
      </c>
      <c r="J125" s="141"/>
      <c r="K125" s="82"/>
      <c r="M125" s="64"/>
      <c r="N125" s="65"/>
      <c r="O125" s="66"/>
      <c r="P125" s="66"/>
      <c r="Q125" s="66"/>
      <c r="R125" s="66"/>
      <c r="S125" s="66"/>
      <c r="T125" s="67"/>
      <c r="AR125" s="68"/>
      <c r="AT125" s="68"/>
      <c r="AU125" s="68"/>
      <c r="AY125" s="9"/>
      <c r="BE125" s="69"/>
      <c r="BF125" s="69"/>
      <c r="BG125" s="69"/>
      <c r="BH125" s="69"/>
      <c r="BI125" s="69"/>
      <c r="BJ125" s="9"/>
      <c r="BK125" s="69"/>
      <c r="BL125" s="9"/>
      <c r="BM125" s="68"/>
    </row>
    <row r="126" spans="1:65" s="1" customFormat="1" ht="12.75" customHeight="1">
      <c r="A126" s="102"/>
      <c r="B126" s="110"/>
      <c r="C126" s="110"/>
      <c r="D126" s="169" t="s">
        <v>269</v>
      </c>
      <c r="E126" s="100" t="s">
        <v>270</v>
      </c>
      <c r="F126" s="123" t="s">
        <v>226</v>
      </c>
      <c r="G126" s="170">
        <v>1</v>
      </c>
      <c r="H126" s="171">
        <v>0</v>
      </c>
      <c r="I126" s="172">
        <f>PRODUCT(G126:H126)</f>
        <v>0</v>
      </c>
      <c r="J126" s="141"/>
      <c r="K126" s="82"/>
      <c r="M126" s="70"/>
      <c r="N126" s="71"/>
      <c r="O126" s="72"/>
      <c r="P126" s="72"/>
      <c r="Q126" s="72"/>
      <c r="R126" s="72"/>
      <c r="S126" s="72"/>
      <c r="T126" s="73"/>
      <c r="AR126" s="68"/>
      <c r="AT126" s="68"/>
      <c r="AU126" s="68"/>
      <c r="AY126" s="9"/>
      <c r="BE126" s="69"/>
      <c r="BF126" s="69"/>
      <c r="BG126" s="69"/>
      <c r="BH126" s="69"/>
      <c r="BI126" s="69"/>
      <c r="BJ126" s="9"/>
      <c r="BK126" s="69"/>
      <c r="BL126" s="9"/>
      <c r="BM126" s="68"/>
    </row>
    <row r="127" spans="1:65" s="1" customFormat="1" ht="12.75" customHeight="1">
      <c r="A127" s="102"/>
      <c r="B127" s="102"/>
      <c r="C127" s="102"/>
      <c r="D127" s="169" t="s">
        <v>269</v>
      </c>
      <c r="E127" s="100" t="s">
        <v>271</v>
      </c>
      <c r="F127" s="123" t="s">
        <v>226</v>
      </c>
      <c r="G127" s="170">
        <v>1</v>
      </c>
      <c r="H127" s="171">
        <v>0</v>
      </c>
      <c r="I127" s="172">
        <f>PRODUCT(G127:H127)</f>
        <v>0</v>
      </c>
      <c r="K127" s="18"/>
    </row>
    <row r="128" spans="1:65" ht="12.75" customHeight="1">
      <c r="A128" s="102"/>
      <c r="B128" s="102"/>
      <c r="C128" s="102"/>
      <c r="D128" s="169" t="s">
        <v>272</v>
      </c>
      <c r="E128" s="100" t="s">
        <v>273</v>
      </c>
      <c r="F128" s="123" t="s">
        <v>226</v>
      </c>
      <c r="G128" s="170">
        <v>1</v>
      </c>
      <c r="H128" s="171">
        <v>0</v>
      </c>
      <c r="I128" s="172">
        <f>PRODUCT(F128:H128)</f>
        <v>0</v>
      </c>
    </row>
    <row r="129" spans="1:9" ht="12.75" customHeight="1">
      <c r="A129" s="102"/>
      <c r="B129" s="102"/>
      <c r="C129" s="102"/>
      <c r="D129" s="169" t="s">
        <v>274</v>
      </c>
      <c r="E129" s="100" t="s">
        <v>275</v>
      </c>
      <c r="F129" s="123" t="s">
        <v>226</v>
      </c>
      <c r="G129" s="170">
        <v>89</v>
      </c>
      <c r="H129" s="171">
        <v>0</v>
      </c>
      <c r="I129" s="172">
        <f t="shared" ref="I129:I134" si="8">PRODUCT(G129:H129)</f>
        <v>0</v>
      </c>
    </row>
    <row r="130" spans="1:9" ht="12.75" customHeight="1">
      <c r="A130" s="102"/>
      <c r="B130" s="102"/>
      <c r="C130" s="102"/>
      <c r="D130" s="169" t="s">
        <v>274</v>
      </c>
      <c r="E130" s="100" t="s">
        <v>276</v>
      </c>
      <c r="F130" s="123" t="s">
        <v>226</v>
      </c>
      <c r="G130" s="170">
        <v>88</v>
      </c>
      <c r="H130" s="171">
        <v>0</v>
      </c>
      <c r="I130" s="172">
        <f t="shared" si="8"/>
        <v>0</v>
      </c>
    </row>
    <row r="131" spans="1:9" ht="12.75" customHeight="1">
      <c r="A131" s="102"/>
      <c r="B131" s="102"/>
      <c r="C131" s="102"/>
      <c r="D131" s="169" t="s">
        <v>274</v>
      </c>
      <c r="E131" s="100" t="s">
        <v>277</v>
      </c>
      <c r="F131" s="123" t="s">
        <v>226</v>
      </c>
      <c r="G131" s="170">
        <v>3</v>
      </c>
      <c r="H131" s="171">
        <v>0</v>
      </c>
      <c r="I131" s="172">
        <f t="shared" si="8"/>
        <v>0</v>
      </c>
    </row>
    <row r="132" spans="1:9" ht="12.75" customHeight="1">
      <c r="A132" s="102"/>
      <c r="B132" s="102"/>
      <c r="C132" s="102"/>
      <c r="D132" s="169" t="s">
        <v>278</v>
      </c>
      <c r="E132" s="100" t="s">
        <v>279</v>
      </c>
      <c r="F132" s="123" t="s">
        <v>226</v>
      </c>
      <c r="G132" s="170">
        <v>30</v>
      </c>
      <c r="H132" s="171">
        <v>0</v>
      </c>
      <c r="I132" s="172">
        <f t="shared" si="8"/>
        <v>0</v>
      </c>
    </row>
    <row r="133" spans="1:9" ht="12.75" customHeight="1">
      <c r="A133" s="102"/>
      <c r="B133" s="102"/>
      <c r="C133" s="102"/>
      <c r="D133" s="169" t="s">
        <v>278</v>
      </c>
      <c r="E133" s="100" t="s">
        <v>280</v>
      </c>
      <c r="F133" s="123" t="s">
        <v>226</v>
      </c>
      <c r="G133" s="170">
        <v>6</v>
      </c>
      <c r="H133" s="171">
        <v>0</v>
      </c>
      <c r="I133" s="172">
        <f t="shared" si="8"/>
        <v>0</v>
      </c>
    </row>
    <row r="134" spans="1:9" ht="12.75" customHeight="1">
      <c r="A134" s="102"/>
      <c r="B134" s="102"/>
      <c r="C134" s="102"/>
      <c r="D134" s="169" t="s">
        <v>278</v>
      </c>
      <c r="E134" s="100" t="s">
        <v>281</v>
      </c>
      <c r="F134" s="176" t="s">
        <v>226</v>
      </c>
      <c r="G134" s="177">
        <v>19</v>
      </c>
      <c r="H134" s="171">
        <v>0</v>
      </c>
      <c r="I134" s="178">
        <f t="shared" si="8"/>
        <v>0</v>
      </c>
    </row>
    <row r="135" spans="1:9" ht="12.75" customHeight="1">
      <c r="A135" s="102"/>
      <c r="B135" s="102"/>
      <c r="C135" s="102"/>
      <c r="D135" s="179"/>
      <c r="E135" s="180" t="s">
        <v>282</v>
      </c>
      <c r="F135" s="181"/>
      <c r="G135" s="181"/>
      <c r="H135" s="182" t="s">
        <v>283</v>
      </c>
      <c r="I135" s="183">
        <f>SUM(I110:I134)</f>
        <v>0</v>
      </c>
    </row>
    <row r="136" spans="1:9" ht="12.75" customHeight="1">
      <c r="A136" s="102"/>
      <c r="B136" s="102"/>
      <c r="C136" s="102"/>
      <c r="D136" s="179"/>
      <c r="E136" s="184" t="s">
        <v>284</v>
      </c>
      <c r="F136" s="185"/>
      <c r="G136" s="185"/>
      <c r="H136" s="186" t="s">
        <v>195</v>
      </c>
      <c r="I136" s="187">
        <f>I135/60</f>
        <v>0</v>
      </c>
    </row>
    <row r="137" spans="1:9" ht="12.75" customHeight="1">
      <c r="A137" s="102"/>
      <c r="B137" s="102"/>
      <c r="C137" s="102"/>
      <c r="D137" s="179"/>
      <c r="E137" s="188" t="s">
        <v>285</v>
      </c>
      <c r="F137" s="189"/>
      <c r="G137" s="189"/>
      <c r="H137" s="190" t="s">
        <v>329</v>
      </c>
      <c r="I137" s="191">
        <v>0</v>
      </c>
    </row>
    <row r="138" spans="1:9" ht="12.75" customHeight="1">
      <c r="A138" s="102"/>
      <c r="B138" s="102"/>
      <c r="C138" s="102"/>
      <c r="D138" s="192"/>
      <c r="E138" s="193" t="s">
        <v>239</v>
      </c>
      <c r="F138" s="194"/>
      <c r="G138" s="195"/>
      <c r="H138" s="196" t="s">
        <v>330</v>
      </c>
      <c r="I138" s="197">
        <f>I136*I137</f>
        <v>0</v>
      </c>
    </row>
    <row r="139" spans="1:9" ht="12.75" customHeight="1">
      <c r="A139" s="102"/>
      <c r="B139" s="110"/>
      <c r="C139" s="110"/>
    </row>
    <row r="140" spans="1:9" ht="12.75" customHeight="1">
      <c r="A140" s="102"/>
      <c r="B140" s="110"/>
      <c r="C140" s="110"/>
      <c r="D140" s="179"/>
      <c r="E140" s="86" t="s">
        <v>235</v>
      </c>
      <c r="F140" s="179"/>
      <c r="G140" s="179"/>
      <c r="H140" s="179"/>
      <c r="I140" s="179"/>
    </row>
    <row r="141" spans="1:9" ht="12.75" customHeight="1">
      <c r="A141" s="102"/>
      <c r="B141" s="110"/>
      <c r="C141" s="110"/>
      <c r="D141" s="133" t="s">
        <v>237</v>
      </c>
      <c r="E141" s="134" t="s">
        <v>16</v>
      </c>
      <c r="F141" s="134" t="s">
        <v>47</v>
      </c>
      <c r="G141" s="134" t="s">
        <v>48</v>
      </c>
      <c r="H141" s="133" t="s">
        <v>286</v>
      </c>
      <c r="I141" s="133" t="s">
        <v>287</v>
      </c>
    </row>
    <row r="142" spans="1:9" ht="12.75" customHeight="1">
      <c r="A142" s="102"/>
      <c r="B142" s="110"/>
      <c r="C142" s="110"/>
      <c r="D142" s="135"/>
      <c r="E142" s="136"/>
      <c r="F142" s="136"/>
      <c r="G142" s="136"/>
      <c r="H142" s="137" t="s">
        <v>288</v>
      </c>
      <c r="I142" s="137" t="s">
        <v>289</v>
      </c>
    </row>
    <row r="143" spans="1:9" ht="12.75" customHeight="1">
      <c r="A143" s="102"/>
      <c r="B143" s="110"/>
      <c r="C143" s="110"/>
      <c r="D143" s="169" t="s">
        <v>290</v>
      </c>
      <c r="E143" s="100" t="s">
        <v>243</v>
      </c>
      <c r="F143" s="123" t="s">
        <v>226</v>
      </c>
      <c r="G143" s="170">
        <v>1</v>
      </c>
      <c r="H143" s="171">
        <v>0</v>
      </c>
      <c r="I143" s="198">
        <f>PRODUCT(G143:H143)</f>
        <v>0</v>
      </c>
    </row>
    <row r="144" spans="1:9" ht="12.75" customHeight="1">
      <c r="A144" s="102"/>
      <c r="B144" s="110"/>
      <c r="C144" s="110"/>
      <c r="D144" s="169" t="s">
        <v>290</v>
      </c>
      <c r="E144" s="100" t="s">
        <v>291</v>
      </c>
      <c r="F144" s="123" t="s">
        <v>226</v>
      </c>
      <c r="G144" s="170">
        <v>13</v>
      </c>
      <c r="H144" s="171">
        <v>0</v>
      </c>
      <c r="I144" s="198">
        <f>PRODUCT(G144:H144)</f>
        <v>0</v>
      </c>
    </row>
    <row r="145" spans="1:9" ht="12.75" customHeight="1">
      <c r="A145" s="102"/>
      <c r="B145" s="110"/>
      <c r="C145" s="110"/>
      <c r="D145" s="169" t="s">
        <v>290</v>
      </c>
      <c r="E145" s="100" t="s">
        <v>292</v>
      </c>
      <c r="F145" s="123" t="s">
        <v>226</v>
      </c>
      <c r="G145" s="170">
        <v>2</v>
      </c>
      <c r="H145" s="171">
        <v>0</v>
      </c>
      <c r="I145" s="198">
        <f>PRODUCT(G145:H145)</f>
        <v>0</v>
      </c>
    </row>
    <row r="146" spans="1:9" ht="12.75" customHeight="1">
      <c r="A146" s="102"/>
      <c r="B146" s="138"/>
      <c r="C146" s="138"/>
      <c r="D146" s="169" t="s">
        <v>290</v>
      </c>
      <c r="E146" s="100" t="s">
        <v>293</v>
      </c>
      <c r="F146" s="123" t="s">
        <v>226</v>
      </c>
      <c r="G146" s="170">
        <v>1</v>
      </c>
      <c r="H146" s="171">
        <v>0</v>
      </c>
      <c r="I146" s="198">
        <f>PRODUCT(G146:H146)</f>
        <v>0</v>
      </c>
    </row>
    <row r="147" spans="1:9" ht="12.75" customHeight="1">
      <c r="A147" s="110"/>
      <c r="B147" s="110"/>
      <c r="C147" s="110"/>
      <c r="D147" s="169" t="s">
        <v>290</v>
      </c>
      <c r="E147" s="100" t="s">
        <v>294</v>
      </c>
      <c r="F147" s="123" t="s">
        <v>226</v>
      </c>
      <c r="G147" s="170">
        <v>7</v>
      </c>
      <c r="H147" s="171">
        <v>0</v>
      </c>
      <c r="I147" s="198">
        <f t="shared" ref="I147:I157" si="9">PRODUCT(G147:H147)</f>
        <v>0</v>
      </c>
    </row>
    <row r="148" spans="1:9" ht="12.75" customHeight="1">
      <c r="A148" s="110"/>
      <c r="B148" s="110"/>
      <c r="C148" s="110"/>
      <c r="D148" s="169" t="s">
        <v>290</v>
      </c>
      <c r="E148" s="169" t="s">
        <v>295</v>
      </c>
      <c r="F148" s="123" t="s">
        <v>226</v>
      </c>
      <c r="G148" s="170">
        <v>1</v>
      </c>
      <c r="H148" s="171">
        <v>0</v>
      </c>
      <c r="I148" s="198">
        <f t="shared" si="9"/>
        <v>0</v>
      </c>
    </row>
    <row r="149" spans="1:9" ht="12.75" customHeight="1">
      <c r="A149" s="102"/>
      <c r="B149" s="102"/>
      <c r="C149" s="102"/>
      <c r="D149" s="169" t="s">
        <v>290</v>
      </c>
      <c r="E149" s="100" t="s">
        <v>253</v>
      </c>
      <c r="F149" s="123" t="s">
        <v>226</v>
      </c>
      <c r="G149" s="170">
        <v>1</v>
      </c>
      <c r="H149" s="171">
        <v>0</v>
      </c>
      <c r="I149" s="198">
        <f t="shared" si="9"/>
        <v>0</v>
      </c>
    </row>
    <row r="150" spans="1:9" ht="12.75" customHeight="1">
      <c r="A150" s="102"/>
      <c r="B150" s="102"/>
      <c r="C150" s="102"/>
      <c r="D150" s="169" t="s">
        <v>290</v>
      </c>
      <c r="E150" s="100" t="s">
        <v>251</v>
      </c>
      <c r="F150" s="123" t="s">
        <v>226</v>
      </c>
      <c r="G150" s="170">
        <v>1</v>
      </c>
      <c r="H150" s="171">
        <v>0</v>
      </c>
      <c r="I150" s="198">
        <f t="shared" si="9"/>
        <v>0</v>
      </c>
    </row>
    <row r="151" spans="1:9" ht="12.75" customHeight="1">
      <c r="A151" s="102"/>
      <c r="B151" s="102"/>
      <c r="C151" s="102"/>
      <c r="D151" s="169" t="s">
        <v>290</v>
      </c>
      <c r="E151" s="100" t="s">
        <v>249</v>
      </c>
      <c r="F151" s="123" t="s">
        <v>226</v>
      </c>
      <c r="G151" s="170">
        <v>10</v>
      </c>
      <c r="H151" s="171">
        <v>0</v>
      </c>
      <c r="I151" s="198">
        <f t="shared" si="9"/>
        <v>0</v>
      </c>
    </row>
    <row r="152" spans="1:9" ht="12.75" customHeight="1">
      <c r="A152" s="102"/>
      <c r="B152" s="102"/>
      <c r="C152" s="102"/>
      <c r="D152" s="169" t="s">
        <v>290</v>
      </c>
      <c r="E152" s="100" t="s">
        <v>255</v>
      </c>
      <c r="F152" s="123" t="s">
        <v>226</v>
      </c>
      <c r="G152" s="170">
        <v>2</v>
      </c>
      <c r="H152" s="171">
        <v>0</v>
      </c>
      <c r="I152" s="198">
        <f t="shared" si="9"/>
        <v>0</v>
      </c>
    </row>
    <row r="153" spans="1:9" ht="12.75" customHeight="1">
      <c r="A153" s="102"/>
      <c r="B153" s="102"/>
      <c r="C153" s="102"/>
      <c r="D153" s="169" t="s">
        <v>290</v>
      </c>
      <c r="E153" s="100" t="s">
        <v>296</v>
      </c>
      <c r="F153" s="123" t="s">
        <v>226</v>
      </c>
      <c r="G153" s="170">
        <v>4</v>
      </c>
      <c r="H153" s="171">
        <v>0</v>
      </c>
      <c r="I153" s="198">
        <f t="shared" si="9"/>
        <v>0</v>
      </c>
    </row>
    <row r="154" spans="1:9" ht="12.75" customHeight="1">
      <c r="A154" s="110"/>
      <c r="B154" s="110"/>
      <c r="C154" s="110"/>
      <c r="D154" s="169" t="s">
        <v>290</v>
      </c>
      <c r="E154" s="100" t="s">
        <v>297</v>
      </c>
      <c r="F154" s="123" t="s">
        <v>226</v>
      </c>
      <c r="G154" s="170">
        <v>4</v>
      </c>
      <c r="H154" s="171">
        <v>0</v>
      </c>
      <c r="I154" s="198">
        <f t="shared" si="9"/>
        <v>0</v>
      </c>
    </row>
    <row r="155" spans="1:9" ht="12.75" customHeight="1">
      <c r="A155" s="102"/>
      <c r="B155" s="102"/>
      <c r="C155" s="102"/>
      <c r="D155" s="169" t="s">
        <v>290</v>
      </c>
      <c r="E155" s="100" t="s">
        <v>298</v>
      </c>
      <c r="F155" s="123" t="s">
        <v>226</v>
      </c>
      <c r="G155" s="170">
        <v>5</v>
      </c>
      <c r="H155" s="171">
        <v>0</v>
      </c>
      <c r="I155" s="198">
        <f t="shared" si="9"/>
        <v>0</v>
      </c>
    </row>
    <row r="156" spans="1:9" ht="12.75" customHeight="1">
      <c r="A156" s="102"/>
      <c r="B156" s="102"/>
      <c r="C156" s="102"/>
      <c r="D156" s="169" t="s">
        <v>290</v>
      </c>
      <c r="E156" s="100" t="s">
        <v>299</v>
      </c>
      <c r="F156" s="123" t="s">
        <v>226</v>
      </c>
      <c r="G156" s="170">
        <v>1</v>
      </c>
      <c r="H156" s="171">
        <v>0</v>
      </c>
      <c r="I156" s="198">
        <f t="shared" si="9"/>
        <v>0</v>
      </c>
    </row>
    <row r="157" spans="1:9" ht="12.75" customHeight="1">
      <c r="A157" s="102"/>
      <c r="B157" s="102"/>
      <c r="C157" s="102"/>
      <c r="D157" s="169" t="s">
        <v>290</v>
      </c>
      <c r="E157" s="100" t="s">
        <v>300</v>
      </c>
      <c r="F157" s="123" t="s">
        <v>226</v>
      </c>
      <c r="G157" s="170">
        <v>1</v>
      </c>
      <c r="H157" s="171">
        <v>0</v>
      </c>
      <c r="I157" s="198">
        <f t="shared" si="9"/>
        <v>0</v>
      </c>
    </row>
    <row r="158" spans="1:9" ht="12.75" customHeight="1">
      <c r="A158" s="102"/>
      <c r="B158" s="102"/>
      <c r="C158" s="102"/>
      <c r="D158" s="169" t="s">
        <v>290</v>
      </c>
      <c r="E158" s="100" t="s">
        <v>301</v>
      </c>
      <c r="F158" s="173" t="s">
        <v>226</v>
      </c>
      <c r="G158" s="170">
        <v>1</v>
      </c>
      <c r="H158" s="174">
        <v>0</v>
      </c>
      <c r="I158" s="199">
        <f>PRODUCT(F158:H158)</f>
        <v>0</v>
      </c>
    </row>
    <row r="159" spans="1:9" ht="12.75" customHeight="1">
      <c r="A159" s="102"/>
      <c r="B159" s="102"/>
      <c r="C159" s="102"/>
      <c r="D159" s="169" t="s">
        <v>290</v>
      </c>
      <c r="E159" s="100" t="s">
        <v>302</v>
      </c>
      <c r="F159" s="123" t="s">
        <v>226</v>
      </c>
      <c r="G159" s="170">
        <v>1</v>
      </c>
      <c r="H159" s="171">
        <v>0</v>
      </c>
      <c r="I159" s="198">
        <f t="shared" ref="I159:I172" si="10">PRODUCT(G159:H159)</f>
        <v>0</v>
      </c>
    </row>
    <row r="160" spans="1:9" ht="12.75" customHeight="1">
      <c r="A160" s="110"/>
      <c r="B160" s="110"/>
      <c r="C160" s="110"/>
      <c r="D160" s="169" t="s">
        <v>290</v>
      </c>
      <c r="E160" s="100" t="s">
        <v>303</v>
      </c>
      <c r="F160" s="123" t="s">
        <v>226</v>
      </c>
      <c r="G160" s="170">
        <v>1</v>
      </c>
      <c r="H160" s="171">
        <v>0</v>
      </c>
      <c r="I160" s="198">
        <f t="shared" si="10"/>
        <v>0</v>
      </c>
    </row>
    <row r="161" spans="1:9" ht="12.75" customHeight="1">
      <c r="A161" s="102"/>
      <c r="B161" s="102"/>
      <c r="C161" s="102"/>
      <c r="D161" s="169" t="s">
        <v>290</v>
      </c>
      <c r="E161" s="100" t="s">
        <v>304</v>
      </c>
      <c r="F161" s="123" t="s">
        <v>226</v>
      </c>
      <c r="G161" s="170">
        <v>6</v>
      </c>
      <c r="H161" s="171">
        <v>0</v>
      </c>
      <c r="I161" s="198">
        <f t="shared" si="10"/>
        <v>0</v>
      </c>
    </row>
    <row r="162" spans="1:9" ht="12.75" customHeight="1">
      <c r="A162" s="102"/>
      <c r="B162" s="102"/>
      <c r="C162" s="102"/>
      <c r="D162" s="169" t="s">
        <v>290</v>
      </c>
      <c r="E162" s="100" t="s">
        <v>305</v>
      </c>
      <c r="F162" s="123" t="s">
        <v>226</v>
      </c>
      <c r="G162" s="170">
        <v>7</v>
      </c>
      <c r="H162" s="171">
        <v>0</v>
      </c>
      <c r="I162" s="198">
        <f t="shared" si="10"/>
        <v>0</v>
      </c>
    </row>
    <row r="163" spans="1:9" ht="12.75" customHeight="1">
      <c r="A163" s="110"/>
      <c r="B163" s="110"/>
      <c r="C163" s="110"/>
      <c r="D163" s="169" t="s">
        <v>290</v>
      </c>
      <c r="E163" s="100" t="s">
        <v>306</v>
      </c>
      <c r="F163" s="123" t="s">
        <v>226</v>
      </c>
      <c r="G163" s="170">
        <v>13</v>
      </c>
      <c r="H163" s="171">
        <v>0</v>
      </c>
      <c r="I163" s="198">
        <f t="shared" si="10"/>
        <v>0</v>
      </c>
    </row>
    <row r="164" spans="1:9" ht="12.75" customHeight="1">
      <c r="A164" s="102"/>
      <c r="B164" s="102"/>
      <c r="C164" s="102"/>
      <c r="D164" s="169" t="s">
        <v>290</v>
      </c>
      <c r="E164" s="100" t="s">
        <v>307</v>
      </c>
      <c r="F164" s="123" t="s">
        <v>226</v>
      </c>
      <c r="G164" s="170">
        <v>1</v>
      </c>
      <c r="H164" s="171">
        <v>0</v>
      </c>
      <c r="I164" s="198">
        <f t="shared" si="10"/>
        <v>0</v>
      </c>
    </row>
    <row r="165" spans="1:9" ht="12.75" customHeight="1">
      <c r="A165" s="110"/>
      <c r="B165" s="110"/>
      <c r="C165" s="110"/>
      <c r="D165" s="169" t="s">
        <v>290</v>
      </c>
      <c r="E165" s="100" t="s">
        <v>308</v>
      </c>
      <c r="F165" s="123" t="s">
        <v>226</v>
      </c>
      <c r="G165" s="170">
        <v>1</v>
      </c>
      <c r="H165" s="171">
        <v>0</v>
      </c>
      <c r="I165" s="198">
        <f t="shared" si="10"/>
        <v>0</v>
      </c>
    </row>
    <row r="166" spans="1:9" ht="12.75" customHeight="1">
      <c r="A166" s="110"/>
      <c r="B166" s="110"/>
      <c r="C166" s="110"/>
      <c r="D166" s="169" t="s">
        <v>290</v>
      </c>
      <c r="E166" s="100" t="s">
        <v>276</v>
      </c>
      <c r="F166" s="123" t="s">
        <v>226</v>
      </c>
      <c r="G166" s="170">
        <v>88</v>
      </c>
      <c r="H166" s="171">
        <v>0</v>
      </c>
      <c r="I166" s="198">
        <f t="shared" si="10"/>
        <v>0</v>
      </c>
    </row>
    <row r="167" spans="1:9" ht="12.75" customHeight="1">
      <c r="A167" s="110"/>
      <c r="B167" s="110"/>
      <c r="C167" s="110"/>
      <c r="D167" s="169" t="s">
        <v>290</v>
      </c>
      <c r="E167" s="100" t="s">
        <v>277</v>
      </c>
      <c r="F167" s="123" t="s">
        <v>226</v>
      </c>
      <c r="G167" s="170">
        <v>13</v>
      </c>
      <c r="H167" s="171">
        <v>0</v>
      </c>
      <c r="I167" s="198">
        <f t="shared" si="10"/>
        <v>0</v>
      </c>
    </row>
    <row r="168" spans="1:9" ht="12.75" customHeight="1">
      <c r="A168" s="110"/>
      <c r="B168" s="110"/>
      <c r="C168" s="110"/>
      <c r="D168" s="169" t="s">
        <v>290</v>
      </c>
      <c r="E168" s="100" t="s">
        <v>279</v>
      </c>
      <c r="F168" s="123" t="s">
        <v>226</v>
      </c>
      <c r="G168" s="170">
        <v>30</v>
      </c>
      <c r="H168" s="171">
        <v>0</v>
      </c>
      <c r="I168" s="198">
        <f t="shared" si="10"/>
        <v>0</v>
      </c>
    </row>
    <row r="169" spans="1:9" ht="12.75" customHeight="1">
      <c r="A169" s="110"/>
      <c r="B169" s="110"/>
      <c r="C169" s="110"/>
      <c r="D169" s="169" t="s">
        <v>290</v>
      </c>
      <c r="E169" s="100" t="s">
        <v>280</v>
      </c>
      <c r="F169" s="123" t="s">
        <v>226</v>
      </c>
      <c r="G169" s="170">
        <v>6</v>
      </c>
      <c r="H169" s="171">
        <v>0</v>
      </c>
      <c r="I169" s="198">
        <f t="shared" si="10"/>
        <v>0</v>
      </c>
    </row>
    <row r="170" spans="1:9" ht="12.75" customHeight="1">
      <c r="A170" s="110"/>
      <c r="B170" s="110"/>
      <c r="C170" s="110"/>
      <c r="D170" s="169" t="s">
        <v>290</v>
      </c>
      <c r="E170" s="100" t="s">
        <v>309</v>
      </c>
      <c r="F170" s="123" t="s">
        <v>226</v>
      </c>
      <c r="G170" s="170">
        <v>18</v>
      </c>
      <c r="H170" s="171">
        <v>0</v>
      </c>
      <c r="I170" s="198">
        <f t="shared" si="10"/>
        <v>0</v>
      </c>
    </row>
    <row r="171" spans="1:9" ht="12.75" customHeight="1">
      <c r="A171" s="110"/>
      <c r="B171" s="110"/>
      <c r="C171" s="110"/>
      <c r="D171" s="169" t="s">
        <v>290</v>
      </c>
      <c r="E171" s="100" t="s">
        <v>310</v>
      </c>
      <c r="F171" s="123" t="s">
        <v>226</v>
      </c>
      <c r="G171" s="170">
        <v>1</v>
      </c>
      <c r="H171" s="171">
        <v>0</v>
      </c>
      <c r="I171" s="198">
        <f t="shared" si="10"/>
        <v>0</v>
      </c>
    </row>
    <row r="172" spans="1:9" ht="12.75" customHeight="1">
      <c r="A172" s="110"/>
      <c r="B172" s="110"/>
      <c r="C172" s="110"/>
      <c r="D172" s="169" t="s">
        <v>290</v>
      </c>
      <c r="E172" s="200" t="s">
        <v>311</v>
      </c>
      <c r="F172" s="176" t="s">
        <v>226</v>
      </c>
      <c r="G172" s="177">
        <v>1</v>
      </c>
      <c r="H172" s="201">
        <v>0</v>
      </c>
      <c r="I172" s="198">
        <f t="shared" si="10"/>
        <v>0</v>
      </c>
    </row>
    <row r="173" spans="1:9" ht="12.75" customHeight="1">
      <c r="A173" s="110"/>
      <c r="B173" s="110"/>
      <c r="C173" s="110"/>
      <c r="D173" s="202"/>
      <c r="E173" s="180" t="s">
        <v>282</v>
      </c>
      <c r="F173" s="181"/>
      <c r="G173" s="181"/>
      <c r="H173" s="203" t="s">
        <v>330</v>
      </c>
      <c r="I173" s="183">
        <f>SUM(I143:I172)</f>
        <v>0</v>
      </c>
    </row>
    <row r="174" spans="1:9" ht="12.75" customHeight="1">
      <c r="A174" s="110"/>
      <c r="B174" s="110"/>
      <c r="C174" s="110"/>
      <c r="D174" s="202"/>
      <c r="E174" s="188" t="s">
        <v>312</v>
      </c>
      <c r="F174" s="189"/>
      <c r="G174" s="189"/>
      <c r="H174" s="190" t="s">
        <v>330</v>
      </c>
      <c r="I174" s="191">
        <v>0</v>
      </c>
    </row>
    <row r="175" spans="1:9" ht="12.75" customHeight="1">
      <c r="A175" s="110"/>
      <c r="B175" s="110"/>
      <c r="C175" s="110"/>
      <c r="D175" s="202"/>
      <c r="E175" s="193" t="s">
        <v>313</v>
      </c>
      <c r="F175" s="194"/>
      <c r="G175" s="195"/>
      <c r="H175" s="196" t="s">
        <v>330</v>
      </c>
      <c r="I175" s="204">
        <f>SUM(I173:I174)</f>
        <v>0</v>
      </c>
    </row>
    <row r="176" spans="1:9" ht="12.75" customHeight="1">
      <c r="A176" s="110"/>
      <c r="B176" s="110"/>
      <c r="C176" s="110"/>
    </row>
    <row r="177" spans="1:9" s="1" customFormat="1" ht="12.75" customHeight="1">
      <c r="A177" s="142"/>
      <c r="B177" s="110"/>
      <c r="C177" s="110"/>
      <c r="D177" s="161" t="s">
        <v>236</v>
      </c>
      <c r="E177" s="144"/>
      <c r="F177" s="144"/>
      <c r="G177" s="144"/>
      <c r="H177" s="143"/>
      <c r="I177" s="162">
        <f>I12+I30+I56+I73+I83+I86+I93+I103+I138+I175</f>
        <v>0</v>
      </c>
    </row>
    <row r="178" spans="1:9">
      <c r="A178" s="110"/>
      <c r="B178" s="110"/>
      <c r="C178" s="110"/>
    </row>
    <row r="179" spans="1:9">
      <c r="A179" s="110"/>
      <c r="B179" s="110"/>
      <c r="C179" s="110"/>
    </row>
    <row r="180" spans="1:9">
      <c r="A180" s="110"/>
      <c r="B180" s="110"/>
      <c r="C180" s="110"/>
    </row>
    <row r="181" spans="1:9">
      <c r="A181" s="110"/>
      <c r="B181" s="110"/>
      <c r="C181" s="110"/>
    </row>
    <row r="182" spans="1:9">
      <c r="A182" s="110"/>
      <c r="B182" s="110"/>
      <c r="C182" s="110"/>
    </row>
    <row r="183" spans="1:9">
      <c r="A183" s="110"/>
      <c r="B183" s="110"/>
      <c r="C183" s="110"/>
    </row>
  </sheetData>
  <mergeCells count="2">
    <mergeCell ref="L2:V2"/>
    <mergeCell ref="C84:D84"/>
  </mergeCell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0"/>
  <sheetViews>
    <sheetView topLeftCell="A160" zoomScale="145" zoomScaleNormal="145" workbookViewId="0">
      <selection activeCell="H171" sqref="H171"/>
    </sheetView>
  </sheetViews>
  <sheetFormatPr defaultRowHeight="11.25"/>
  <cols>
    <col min="1" max="1" width="6.83203125" customWidth="1"/>
    <col min="2" max="3" width="6.1640625" customWidth="1"/>
    <col min="4" max="4" width="18.5" customWidth="1"/>
    <col min="5" max="5" width="72.83203125" customWidth="1"/>
    <col min="8" max="8" width="15.5" customWidth="1"/>
    <col min="9" max="9" width="21.5" style="233" customWidth="1"/>
    <col min="12" max="12" width="9.5" customWidth="1"/>
  </cols>
  <sheetData>
    <row r="1" spans="1:9" ht="18">
      <c r="A1" s="148" t="s">
        <v>105</v>
      </c>
      <c r="B1" s="149"/>
      <c r="C1" s="149"/>
      <c r="D1" s="149"/>
      <c r="E1" s="149"/>
      <c r="F1" s="149"/>
      <c r="G1" s="149"/>
      <c r="H1" s="149"/>
      <c r="I1" s="228"/>
    </row>
    <row r="2" spans="1:9">
      <c r="A2" s="150" t="s">
        <v>4</v>
      </c>
      <c r="B2" s="150"/>
      <c r="C2" s="150" t="s">
        <v>106</v>
      </c>
      <c r="D2" s="150"/>
      <c r="E2" s="150"/>
      <c r="F2" s="150"/>
      <c r="G2" s="150"/>
      <c r="H2" s="150"/>
      <c r="I2" s="229"/>
    </row>
    <row r="3" spans="1:9">
      <c r="A3" s="151"/>
      <c r="B3" s="150"/>
      <c r="C3" s="150" t="s">
        <v>315</v>
      </c>
      <c r="D3" s="150"/>
      <c r="E3" s="150"/>
      <c r="F3" s="150"/>
      <c r="G3" s="150"/>
      <c r="H3" s="150"/>
      <c r="I3" s="229"/>
    </row>
    <row r="4" spans="1:9">
      <c r="A4" s="150" t="s">
        <v>108</v>
      </c>
      <c r="B4" s="150"/>
      <c r="C4" s="150" t="s">
        <v>109</v>
      </c>
      <c r="D4" s="150"/>
      <c r="E4" s="150"/>
      <c r="F4" s="150"/>
      <c r="G4" s="150"/>
      <c r="H4" s="150"/>
      <c r="I4" s="229"/>
    </row>
    <row r="5" spans="1:9">
      <c r="A5" s="150" t="s">
        <v>110</v>
      </c>
      <c r="B5" s="150"/>
      <c r="C5" s="150" t="s">
        <v>111</v>
      </c>
      <c r="D5" s="150"/>
      <c r="E5" s="150"/>
      <c r="F5" s="150"/>
      <c r="G5" s="150"/>
      <c r="H5" s="150"/>
      <c r="I5" s="229"/>
    </row>
    <row r="6" spans="1:9">
      <c r="A6" s="150" t="s">
        <v>112</v>
      </c>
      <c r="B6" s="150"/>
      <c r="C6" s="150" t="s">
        <v>113</v>
      </c>
      <c r="D6" s="152"/>
      <c r="E6" s="150"/>
      <c r="F6" s="150"/>
      <c r="G6" s="150"/>
      <c r="H6" s="150"/>
      <c r="I6" s="229"/>
    </row>
    <row r="7" spans="1:9">
      <c r="A7" s="150" t="s">
        <v>8</v>
      </c>
      <c r="B7" s="150"/>
      <c r="C7" s="152" t="s">
        <v>114</v>
      </c>
      <c r="D7" s="152"/>
      <c r="E7" s="150"/>
      <c r="F7" s="150"/>
      <c r="G7" s="150"/>
      <c r="H7" s="150"/>
      <c r="I7" s="229"/>
    </row>
    <row r="8" spans="1:9">
      <c r="A8" s="150"/>
      <c r="B8" s="150"/>
      <c r="C8" s="150"/>
      <c r="D8" s="150"/>
      <c r="E8" s="150"/>
      <c r="F8" s="150"/>
      <c r="G8" s="150"/>
      <c r="H8" s="150"/>
      <c r="I8" s="229"/>
    </row>
    <row r="9" spans="1:9" ht="22.5">
      <c r="A9" s="153" t="s">
        <v>115</v>
      </c>
      <c r="B9" s="154" t="s">
        <v>116</v>
      </c>
      <c r="C9" s="154" t="s">
        <v>117</v>
      </c>
      <c r="D9" s="154" t="s">
        <v>118</v>
      </c>
      <c r="E9" s="154" t="s">
        <v>16</v>
      </c>
      <c r="F9" s="154" t="s">
        <v>47</v>
      </c>
      <c r="G9" s="154" t="s">
        <v>119</v>
      </c>
      <c r="H9" s="154" t="s">
        <v>120</v>
      </c>
      <c r="I9" s="230" t="s">
        <v>121</v>
      </c>
    </row>
    <row r="10" spans="1:9">
      <c r="A10" s="155">
        <v>1</v>
      </c>
      <c r="B10" s="156">
        <v>2</v>
      </c>
      <c r="C10" s="156">
        <v>3</v>
      </c>
      <c r="D10" s="156">
        <v>4</v>
      </c>
      <c r="E10" s="156">
        <v>5</v>
      </c>
      <c r="F10" s="156">
        <v>6</v>
      </c>
      <c r="G10" s="156">
        <v>7</v>
      </c>
      <c r="H10" s="156">
        <v>8</v>
      </c>
      <c r="I10" s="231">
        <v>9</v>
      </c>
    </row>
    <row r="11" spans="1:9">
      <c r="A11" s="139"/>
      <c r="B11" s="139"/>
      <c r="C11" s="139"/>
      <c r="D11" s="139"/>
      <c r="E11" s="139"/>
      <c r="F11" s="139"/>
      <c r="G11" s="139"/>
      <c r="H11" s="139"/>
      <c r="I11" s="232"/>
    </row>
    <row r="12" spans="1:9" ht="12.6" customHeight="1">
      <c r="A12" s="84"/>
      <c r="B12" s="85" t="s">
        <v>33</v>
      </c>
      <c r="C12" s="84"/>
      <c r="D12" s="86" t="s">
        <v>122</v>
      </c>
      <c r="E12" s="86" t="s">
        <v>123</v>
      </c>
      <c r="F12" s="84"/>
      <c r="G12" s="84"/>
      <c r="H12" s="84"/>
      <c r="I12" s="87">
        <f>SUM(I13:I27)</f>
        <v>0</v>
      </c>
    </row>
    <row r="13" spans="1:9" ht="12.6" customHeight="1">
      <c r="A13" s="88">
        <v>1</v>
      </c>
      <c r="B13" s="88" t="s">
        <v>49</v>
      </c>
      <c r="C13" s="88" t="s">
        <v>124</v>
      </c>
      <c r="D13" s="89" t="s">
        <v>125</v>
      </c>
      <c r="E13" s="90" t="s">
        <v>126</v>
      </c>
      <c r="F13" s="88" t="s">
        <v>55</v>
      </c>
      <c r="G13" s="91">
        <v>1</v>
      </c>
      <c r="H13" s="207">
        <v>0</v>
      </c>
      <c r="I13" s="92">
        <f t="shared" ref="I13:I26" si="0">ROUND(G13*H13,2)</f>
        <v>0</v>
      </c>
    </row>
    <row r="14" spans="1:9" ht="12.6" customHeight="1">
      <c r="A14" s="88">
        <v>2</v>
      </c>
      <c r="B14" s="88" t="s">
        <v>49</v>
      </c>
      <c r="C14" s="88" t="s">
        <v>124</v>
      </c>
      <c r="D14" s="89" t="s">
        <v>127</v>
      </c>
      <c r="E14" s="93" t="s">
        <v>130</v>
      </c>
      <c r="F14" s="88" t="s">
        <v>55</v>
      </c>
      <c r="G14" s="91">
        <v>1</v>
      </c>
      <c r="H14" s="207">
        <v>0</v>
      </c>
      <c r="I14" s="92">
        <f t="shared" si="0"/>
        <v>0</v>
      </c>
    </row>
    <row r="15" spans="1:9" ht="12.6" customHeight="1">
      <c r="A15" s="88">
        <v>3</v>
      </c>
      <c r="B15" s="88" t="s">
        <v>49</v>
      </c>
      <c r="C15" s="88" t="s">
        <v>124</v>
      </c>
      <c r="D15" s="89" t="s">
        <v>129</v>
      </c>
      <c r="E15" s="95" t="s">
        <v>132</v>
      </c>
      <c r="F15" s="88" t="s">
        <v>55</v>
      </c>
      <c r="G15" s="91">
        <v>1</v>
      </c>
      <c r="H15" s="207">
        <v>0</v>
      </c>
      <c r="I15" s="92">
        <f t="shared" si="0"/>
        <v>0</v>
      </c>
    </row>
    <row r="16" spans="1:9" ht="12.6" customHeight="1">
      <c r="A16" s="88">
        <v>4</v>
      </c>
      <c r="B16" s="88" t="s">
        <v>49</v>
      </c>
      <c r="C16" s="88" t="s">
        <v>124</v>
      </c>
      <c r="D16" s="89" t="s">
        <v>131</v>
      </c>
      <c r="E16" s="96" t="s">
        <v>134</v>
      </c>
      <c r="F16" s="88" t="s">
        <v>55</v>
      </c>
      <c r="G16" s="91">
        <v>1</v>
      </c>
      <c r="H16" s="207">
        <v>0</v>
      </c>
      <c r="I16" s="92">
        <f t="shared" si="0"/>
        <v>0</v>
      </c>
    </row>
    <row r="17" spans="1:9" ht="12.6" customHeight="1">
      <c r="A17" s="88">
        <v>5</v>
      </c>
      <c r="B17" s="88" t="s">
        <v>49</v>
      </c>
      <c r="C17" s="88" t="s">
        <v>124</v>
      </c>
      <c r="D17" s="89" t="s">
        <v>133</v>
      </c>
      <c r="E17" s="97" t="s">
        <v>136</v>
      </c>
      <c r="F17" s="88" t="s">
        <v>55</v>
      </c>
      <c r="G17" s="91">
        <v>1</v>
      </c>
      <c r="H17" s="207">
        <v>0</v>
      </c>
      <c r="I17" s="92">
        <f t="shared" si="0"/>
        <v>0</v>
      </c>
    </row>
    <row r="18" spans="1:9" ht="12.6" customHeight="1">
      <c r="A18" s="88">
        <v>6</v>
      </c>
      <c r="B18" s="88" t="s">
        <v>49</v>
      </c>
      <c r="C18" s="88" t="s">
        <v>124</v>
      </c>
      <c r="D18" s="89" t="s">
        <v>135</v>
      </c>
      <c r="E18" s="97" t="s">
        <v>138</v>
      </c>
      <c r="F18" s="88" t="s">
        <v>55</v>
      </c>
      <c r="G18" s="91">
        <v>2</v>
      </c>
      <c r="H18" s="207">
        <v>0</v>
      </c>
      <c r="I18" s="92">
        <f t="shared" si="0"/>
        <v>0</v>
      </c>
    </row>
    <row r="19" spans="1:9" ht="12.6" customHeight="1">
      <c r="A19" s="88">
        <v>7</v>
      </c>
      <c r="B19" s="88" t="s">
        <v>49</v>
      </c>
      <c r="C19" s="88" t="s">
        <v>124</v>
      </c>
      <c r="D19" s="89" t="s">
        <v>137</v>
      </c>
      <c r="E19" s="99" t="s">
        <v>142</v>
      </c>
      <c r="F19" s="88" t="s">
        <v>55</v>
      </c>
      <c r="G19" s="91">
        <v>3</v>
      </c>
      <c r="H19" s="207">
        <v>0</v>
      </c>
      <c r="I19" s="92">
        <f t="shared" si="0"/>
        <v>0</v>
      </c>
    </row>
    <row r="20" spans="1:9" ht="12.6" customHeight="1">
      <c r="A20" s="88">
        <v>8</v>
      </c>
      <c r="B20" s="88" t="s">
        <v>49</v>
      </c>
      <c r="C20" s="88" t="s">
        <v>124</v>
      </c>
      <c r="D20" s="98" t="s">
        <v>139</v>
      </c>
      <c r="E20" s="100" t="s">
        <v>144</v>
      </c>
      <c r="F20" s="88" t="s">
        <v>55</v>
      </c>
      <c r="G20" s="91">
        <v>1</v>
      </c>
      <c r="H20" s="207">
        <v>0</v>
      </c>
      <c r="I20" s="92">
        <f t="shared" si="0"/>
        <v>0</v>
      </c>
    </row>
    <row r="21" spans="1:9" ht="12.6" customHeight="1">
      <c r="A21" s="88">
        <v>9</v>
      </c>
      <c r="B21" s="88" t="s">
        <v>49</v>
      </c>
      <c r="C21" s="88" t="s">
        <v>124</v>
      </c>
      <c r="D21" s="89" t="s">
        <v>141</v>
      </c>
      <c r="E21" s="100" t="s">
        <v>146</v>
      </c>
      <c r="F21" s="88" t="s">
        <v>55</v>
      </c>
      <c r="G21" s="91">
        <v>1</v>
      </c>
      <c r="H21" s="207">
        <v>0</v>
      </c>
      <c r="I21" s="92">
        <f t="shared" si="0"/>
        <v>0</v>
      </c>
    </row>
    <row r="22" spans="1:9" ht="12.6" customHeight="1">
      <c r="A22" s="88">
        <v>10</v>
      </c>
      <c r="B22" s="88" t="s">
        <v>49</v>
      </c>
      <c r="C22" s="88" t="s">
        <v>124</v>
      </c>
      <c r="D22" s="89" t="s">
        <v>143</v>
      </c>
      <c r="E22" s="101" t="s">
        <v>147</v>
      </c>
      <c r="F22" s="88" t="s">
        <v>55</v>
      </c>
      <c r="G22" s="91">
        <v>1</v>
      </c>
      <c r="H22" s="207">
        <v>0</v>
      </c>
      <c r="I22" s="92">
        <f t="shared" si="0"/>
        <v>0</v>
      </c>
    </row>
    <row r="23" spans="1:9" ht="12.6" customHeight="1">
      <c r="A23" s="88">
        <v>11</v>
      </c>
      <c r="B23" s="88" t="s">
        <v>49</v>
      </c>
      <c r="C23" s="88" t="s">
        <v>124</v>
      </c>
      <c r="D23" s="89" t="s">
        <v>145</v>
      </c>
      <c r="E23" s="101" t="s">
        <v>149</v>
      </c>
      <c r="F23" s="88" t="s">
        <v>55</v>
      </c>
      <c r="G23" s="91">
        <v>1</v>
      </c>
      <c r="H23" s="207">
        <v>0</v>
      </c>
      <c r="I23" s="92">
        <f t="shared" si="0"/>
        <v>0</v>
      </c>
    </row>
    <row r="24" spans="1:9" ht="12.6" customHeight="1">
      <c r="A24" s="88">
        <v>12</v>
      </c>
      <c r="B24" s="88" t="s">
        <v>49</v>
      </c>
      <c r="C24" s="88" t="s">
        <v>124</v>
      </c>
      <c r="D24" s="89" t="s">
        <v>145</v>
      </c>
      <c r="E24" s="97" t="s">
        <v>151</v>
      </c>
      <c r="F24" s="88" t="s">
        <v>55</v>
      </c>
      <c r="G24" s="91">
        <v>1</v>
      </c>
      <c r="H24" s="207">
        <v>0</v>
      </c>
      <c r="I24" s="92">
        <f t="shared" si="0"/>
        <v>0</v>
      </c>
    </row>
    <row r="25" spans="1:9" ht="12.6" customHeight="1">
      <c r="A25" s="88">
        <v>13</v>
      </c>
      <c r="B25" s="88" t="s">
        <v>49</v>
      </c>
      <c r="C25" s="88" t="s">
        <v>124</v>
      </c>
      <c r="D25" s="89" t="s">
        <v>148</v>
      </c>
      <c r="E25" s="94" t="s">
        <v>153</v>
      </c>
      <c r="F25" s="88" t="s">
        <v>55</v>
      </c>
      <c r="G25" s="91">
        <v>1</v>
      </c>
      <c r="H25" s="207">
        <v>0</v>
      </c>
      <c r="I25" s="92">
        <f t="shared" si="0"/>
        <v>0</v>
      </c>
    </row>
    <row r="26" spans="1:9" ht="12.6" customHeight="1">
      <c r="A26" s="88">
        <v>14</v>
      </c>
      <c r="B26" s="88" t="s">
        <v>49</v>
      </c>
      <c r="C26" s="88" t="s">
        <v>124</v>
      </c>
      <c r="D26" s="89" t="s">
        <v>150</v>
      </c>
      <c r="E26" s="94" t="s">
        <v>155</v>
      </c>
      <c r="F26" s="88" t="s">
        <v>55</v>
      </c>
      <c r="G26" s="91">
        <v>1</v>
      </c>
      <c r="H26" s="207">
        <v>0</v>
      </c>
      <c r="I26" s="92">
        <f t="shared" si="0"/>
        <v>0</v>
      </c>
    </row>
    <row r="27" spans="1:9" ht="12.6" customHeight="1"/>
    <row r="28" spans="1:9" ht="12.6" customHeight="1">
      <c r="A28" s="84"/>
      <c r="B28" s="85" t="s">
        <v>33</v>
      </c>
      <c r="C28" s="84"/>
      <c r="D28" s="86" t="s">
        <v>156</v>
      </c>
      <c r="E28" s="86" t="s">
        <v>157</v>
      </c>
      <c r="F28" s="84"/>
      <c r="G28" s="84"/>
      <c r="H28" s="84"/>
      <c r="I28" s="87">
        <f>SUM(I29:I51)</f>
        <v>0</v>
      </c>
    </row>
    <row r="29" spans="1:9" ht="12.6" customHeight="1">
      <c r="A29" s="88">
        <v>15</v>
      </c>
      <c r="B29" s="88" t="s">
        <v>49</v>
      </c>
      <c r="C29" s="88" t="s">
        <v>158</v>
      </c>
      <c r="D29" s="158" t="s">
        <v>159</v>
      </c>
      <c r="E29" s="158" t="s">
        <v>320</v>
      </c>
      <c r="F29" s="159" t="s">
        <v>96</v>
      </c>
      <c r="G29" s="160">
        <v>104</v>
      </c>
      <c r="H29" s="209">
        <v>0</v>
      </c>
      <c r="I29" s="92">
        <f t="shared" ref="I29" si="1">ROUND(G29*H29,2)</f>
        <v>0</v>
      </c>
    </row>
    <row r="30" spans="1:9" ht="12.6" customHeight="1">
      <c r="A30" s="107">
        <v>16</v>
      </c>
      <c r="B30" s="88" t="s">
        <v>160</v>
      </c>
      <c r="C30" s="88" t="s">
        <v>161</v>
      </c>
      <c r="D30" s="89" t="s">
        <v>164</v>
      </c>
      <c r="E30" s="108" t="s">
        <v>163</v>
      </c>
      <c r="F30" s="88" t="s">
        <v>96</v>
      </c>
      <c r="G30" s="91">
        <v>28</v>
      </c>
      <c r="H30" s="207">
        <v>0</v>
      </c>
      <c r="I30" s="92">
        <f t="shared" ref="I30:I51" si="2">ROUND(G30*H30,2)</f>
        <v>0</v>
      </c>
    </row>
    <row r="31" spans="1:9" ht="12.6" customHeight="1">
      <c r="A31" s="107">
        <v>17</v>
      </c>
      <c r="B31" s="88" t="s">
        <v>160</v>
      </c>
      <c r="C31" s="88" t="s">
        <v>161</v>
      </c>
      <c r="D31" s="89" t="s">
        <v>164</v>
      </c>
      <c r="E31" s="108" t="s">
        <v>165</v>
      </c>
      <c r="F31" s="88" t="s">
        <v>96</v>
      </c>
      <c r="G31" s="91">
        <v>76</v>
      </c>
      <c r="H31" s="207">
        <v>0</v>
      </c>
      <c r="I31" s="92">
        <f t="shared" si="2"/>
        <v>0</v>
      </c>
    </row>
    <row r="32" spans="1:9" ht="12.6" customHeight="1">
      <c r="A32" s="88">
        <v>18</v>
      </c>
      <c r="B32" s="88" t="s">
        <v>49</v>
      </c>
      <c r="C32" s="88" t="s">
        <v>158</v>
      </c>
      <c r="D32" s="114" t="s">
        <v>166</v>
      </c>
      <c r="E32" s="158" t="s">
        <v>167</v>
      </c>
      <c r="F32" s="159" t="s">
        <v>96</v>
      </c>
      <c r="G32" s="160">
        <v>85</v>
      </c>
      <c r="H32" s="209">
        <v>0</v>
      </c>
      <c r="I32" s="92">
        <f t="shared" si="2"/>
        <v>0</v>
      </c>
    </row>
    <row r="33" spans="1:9" ht="12.6" customHeight="1">
      <c r="A33" s="107">
        <v>19</v>
      </c>
      <c r="B33" s="88" t="s">
        <v>160</v>
      </c>
      <c r="C33" s="88" t="s">
        <v>161</v>
      </c>
      <c r="D33" s="157" t="s">
        <v>168</v>
      </c>
      <c r="E33" s="108" t="s">
        <v>169</v>
      </c>
      <c r="F33" s="88" t="s">
        <v>96</v>
      </c>
      <c r="G33" s="91">
        <v>53</v>
      </c>
      <c r="H33" s="207">
        <v>0</v>
      </c>
      <c r="I33" s="92">
        <f t="shared" si="2"/>
        <v>0</v>
      </c>
    </row>
    <row r="34" spans="1:9" ht="12.6" customHeight="1">
      <c r="A34" s="107">
        <v>20</v>
      </c>
      <c r="B34" s="88" t="s">
        <v>160</v>
      </c>
      <c r="C34" s="88" t="s">
        <v>161</v>
      </c>
      <c r="D34" s="157"/>
      <c r="E34" s="108" t="s">
        <v>170</v>
      </c>
      <c r="F34" s="88" t="s">
        <v>96</v>
      </c>
      <c r="G34" s="91">
        <v>32</v>
      </c>
      <c r="H34" s="207">
        <v>0</v>
      </c>
      <c r="I34" s="92">
        <f t="shared" si="2"/>
        <v>0</v>
      </c>
    </row>
    <row r="35" spans="1:9" ht="12.6" customHeight="1">
      <c r="A35" s="88">
        <v>21</v>
      </c>
      <c r="B35" s="88" t="s">
        <v>49</v>
      </c>
      <c r="C35" s="88" t="s">
        <v>158</v>
      </c>
      <c r="D35" s="114" t="s">
        <v>171</v>
      </c>
      <c r="E35" s="158" t="s">
        <v>172</v>
      </c>
      <c r="F35" s="159" t="s">
        <v>96</v>
      </c>
      <c r="G35" s="160">
        <v>135</v>
      </c>
      <c r="H35" s="209">
        <v>0</v>
      </c>
      <c r="I35" s="92">
        <f t="shared" si="2"/>
        <v>0</v>
      </c>
    </row>
    <row r="36" spans="1:9" ht="12.6" customHeight="1">
      <c r="A36" s="107">
        <v>22</v>
      </c>
      <c r="B36" s="88" t="s">
        <v>160</v>
      </c>
      <c r="C36" s="88" t="s">
        <v>161</v>
      </c>
      <c r="D36" s="157" t="s">
        <v>173</v>
      </c>
      <c r="E36" s="108" t="s">
        <v>174</v>
      </c>
      <c r="F36" s="88" t="s">
        <v>96</v>
      </c>
      <c r="G36" s="91">
        <v>135</v>
      </c>
      <c r="H36" s="207">
        <v>0</v>
      </c>
      <c r="I36" s="92">
        <f t="shared" si="2"/>
        <v>0</v>
      </c>
    </row>
    <row r="37" spans="1:9" ht="12.6" customHeight="1">
      <c r="A37" s="107">
        <v>23</v>
      </c>
      <c r="B37" s="88"/>
      <c r="C37" s="88" t="s">
        <v>158</v>
      </c>
      <c r="D37" s="158" t="s">
        <v>175</v>
      </c>
      <c r="E37" s="158" t="s">
        <v>176</v>
      </c>
      <c r="F37" s="159" t="s">
        <v>55</v>
      </c>
      <c r="G37" s="160">
        <v>6</v>
      </c>
      <c r="H37" s="209">
        <v>0</v>
      </c>
      <c r="I37" s="92">
        <f t="shared" si="2"/>
        <v>0</v>
      </c>
    </row>
    <row r="38" spans="1:9" ht="12.6" customHeight="1">
      <c r="A38" s="88">
        <v>24</v>
      </c>
      <c r="B38" s="88" t="s">
        <v>160</v>
      </c>
      <c r="C38" s="88" t="s">
        <v>161</v>
      </c>
      <c r="D38" s="89"/>
      <c r="E38" s="108" t="s">
        <v>177</v>
      </c>
      <c r="F38" s="88" t="s">
        <v>55</v>
      </c>
      <c r="G38" s="91">
        <v>6</v>
      </c>
      <c r="H38" s="207">
        <v>0</v>
      </c>
      <c r="I38" s="92">
        <f t="shared" si="2"/>
        <v>0</v>
      </c>
    </row>
    <row r="39" spans="1:9" ht="12.6" customHeight="1">
      <c r="A39" s="107">
        <v>25</v>
      </c>
      <c r="B39" s="88" t="s">
        <v>49</v>
      </c>
      <c r="C39" s="88" t="s">
        <v>158</v>
      </c>
      <c r="D39" s="89" t="s">
        <v>178</v>
      </c>
      <c r="E39" s="108" t="s">
        <v>179</v>
      </c>
      <c r="F39" s="88" t="s">
        <v>96</v>
      </c>
      <c r="G39" s="91">
        <v>73</v>
      </c>
      <c r="H39" s="207">
        <v>0</v>
      </c>
      <c r="I39" s="92">
        <f t="shared" si="2"/>
        <v>0</v>
      </c>
    </row>
    <row r="40" spans="1:9" ht="12.6" customHeight="1">
      <c r="A40" s="107">
        <v>26</v>
      </c>
      <c r="B40" s="88" t="s">
        <v>160</v>
      </c>
      <c r="C40" s="88" t="s">
        <v>161</v>
      </c>
      <c r="D40" s="94">
        <v>345721050</v>
      </c>
      <c r="E40" s="108" t="s">
        <v>180</v>
      </c>
      <c r="F40" s="88" t="s">
        <v>96</v>
      </c>
      <c r="G40" s="91">
        <v>28</v>
      </c>
      <c r="H40" s="207">
        <v>0</v>
      </c>
      <c r="I40" s="92">
        <f t="shared" si="2"/>
        <v>0</v>
      </c>
    </row>
    <row r="41" spans="1:9" ht="12.6" customHeight="1">
      <c r="A41" s="88">
        <v>27</v>
      </c>
      <c r="B41" s="88" t="s">
        <v>160</v>
      </c>
      <c r="C41" s="88" t="s">
        <v>161</v>
      </c>
      <c r="D41" s="94">
        <v>345721090</v>
      </c>
      <c r="E41" s="108" t="s">
        <v>181</v>
      </c>
      <c r="F41" s="88" t="s">
        <v>96</v>
      </c>
      <c r="G41" s="91">
        <v>45</v>
      </c>
      <c r="H41" s="207">
        <v>0</v>
      </c>
      <c r="I41" s="92">
        <f t="shared" si="2"/>
        <v>0</v>
      </c>
    </row>
    <row r="42" spans="1:9" ht="12.6" customHeight="1">
      <c r="A42" s="107">
        <v>28</v>
      </c>
      <c r="B42" s="88" t="s">
        <v>49</v>
      </c>
      <c r="C42" s="88" t="s">
        <v>158</v>
      </c>
      <c r="D42" s="158">
        <v>210190004</v>
      </c>
      <c r="E42" s="158" t="s">
        <v>182</v>
      </c>
      <c r="F42" s="88" t="s">
        <v>55</v>
      </c>
      <c r="G42" s="91">
        <v>1</v>
      </c>
      <c r="H42" s="207">
        <v>0</v>
      </c>
      <c r="I42" s="92">
        <f t="shared" si="2"/>
        <v>0</v>
      </c>
    </row>
    <row r="43" spans="1:9" ht="12.6" customHeight="1">
      <c r="A43" s="107">
        <v>29</v>
      </c>
      <c r="B43" s="88" t="s">
        <v>49</v>
      </c>
      <c r="C43" s="88" t="s">
        <v>158</v>
      </c>
      <c r="D43" s="158" t="s">
        <v>183</v>
      </c>
      <c r="E43" s="158" t="s">
        <v>184</v>
      </c>
      <c r="F43" s="159" t="s">
        <v>55</v>
      </c>
      <c r="G43" s="160">
        <v>106</v>
      </c>
      <c r="H43" s="209">
        <v>0</v>
      </c>
      <c r="I43" s="92">
        <f t="shared" si="2"/>
        <v>0</v>
      </c>
    </row>
    <row r="44" spans="1:9" ht="12.6" customHeight="1">
      <c r="A44" s="88">
        <v>30</v>
      </c>
      <c r="B44" s="88" t="s">
        <v>49</v>
      </c>
      <c r="C44" s="88" t="s">
        <v>158</v>
      </c>
      <c r="D44" s="158" t="s">
        <v>185</v>
      </c>
      <c r="E44" s="158" t="s">
        <v>186</v>
      </c>
      <c r="F44" s="159" t="s">
        <v>55</v>
      </c>
      <c r="G44" s="160">
        <v>3</v>
      </c>
      <c r="H44" s="209">
        <v>0</v>
      </c>
      <c r="I44" s="92">
        <f t="shared" si="2"/>
        <v>0</v>
      </c>
    </row>
    <row r="45" spans="1:9" ht="12.6" customHeight="1">
      <c r="A45" s="107">
        <v>31</v>
      </c>
      <c r="B45" s="88" t="s">
        <v>49</v>
      </c>
      <c r="C45" s="88" t="s">
        <v>158</v>
      </c>
      <c r="D45" s="89" t="s">
        <v>187</v>
      </c>
      <c r="E45" s="108" t="s">
        <v>188</v>
      </c>
      <c r="F45" s="88" t="s">
        <v>55</v>
      </c>
      <c r="G45" s="91">
        <v>1</v>
      </c>
      <c r="H45" s="207">
        <v>0</v>
      </c>
      <c r="I45" s="92">
        <f t="shared" si="2"/>
        <v>0</v>
      </c>
    </row>
    <row r="46" spans="1:9" ht="12.6" customHeight="1">
      <c r="A46" s="107">
        <v>32</v>
      </c>
      <c r="B46" s="88" t="s">
        <v>49</v>
      </c>
      <c r="C46" s="88" t="s">
        <v>158</v>
      </c>
      <c r="D46" s="158" t="s">
        <v>189</v>
      </c>
      <c r="E46" s="158" t="s">
        <v>190</v>
      </c>
      <c r="F46" s="159" t="s">
        <v>55</v>
      </c>
      <c r="G46" s="91">
        <v>1</v>
      </c>
      <c r="H46" s="209">
        <v>0</v>
      </c>
      <c r="I46" s="92">
        <f t="shared" si="2"/>
        <v>0</v>
      </c>
    </row>
    <row r="47" spans="1:9" ht="12.6" customHeight="1">
      <c r="A47" s="88">
        <v>33</v>
      </c>
      <c r="B47" s="88" t="s">
        <v>160</v>
      </c>
      <c r="C47" s="88" t="s">
        <v>161</v>
      </c>
      <c r="D47" s="89"/>
      <c r="E47" s="108" t="s">
        <v>191</v>
      </c>
      <c r="F47" s="88" t="s">
        <v>55</v>
      </c>
      <c r="G47" s="91">
        <v>1</v>
      </c>
      <c r="H47" s="207">
        <v>0</v>
      </c>
      <c r="I47" s="92">
        <f t="shared" si="2"/>
        <v>0</v>
      </c>
    </row>
    <row r="48" spans="1:9" ht="12.6" customHeight="1">
      <c r="A48" s="107">
        <v>34</v>
      </c>
      <c r="B48" s="88" t="s">
        <v>49</v>
      </c>
      <c r="C48" s="88" t="s">
        <v>158</v>
      </c>
      <c r="D48" s="158" t="s">
        <v>192</v>
      </c>
      <c r="E48" s="158" t="s">
        <v>193</v>
      </c>
      <c r="F48" s="159" t="s">
        <v>55</v>
      </c>
      <c r="G48" s="160">
        <v>1</v>
      </c>
      <c r="H48" s="209">
        <v>0</v>
      </c>
      <c r="I48" s="92">
        <f t="shared" si="2"/>
        <v>0</v>
      </c>
    </row>
    <row r="49" spans="1:9" ht="12.6" customHeight="1">
      <c r="A49" s="107">
        <v>35</v>
      </c>
      <c r="B49" s="88" t="s">
        <v>49</v>
      </c>
      <c r="C49" s="88"/>
      <c r="D49" s="89"/>
      <c r="E49" s="158" t="s">
        <v>194</v>
      </c>
      <c r="F49" s="159" t="s">
        <v>195</v>
      </c>
      <c r="G49" s="91">
        <v>46</v>
      </c>
      <c r="H49" s="209">
        <v>0</v>
      </c>
      <c r="I49" s="92">
        <f t="shared" si="2"/>
        <v>0</v>
      </c>
    </row>
    <row r="50" spans="1:9" ht="12.6" customHeight="1">
      <c r="A50" s="88">
        <v>36</v>
      </c>
      <c r="B50" s="88" t="s">
        <v>49</v>
      </c>
      <c r="C50" s="88"/>
      <c r="D50" s="89"/>
      <c r="E50" s="158" t="s">
        <v>316</v>
      </c>
      <c r="F50" s="159" t="s">
        <v>195</v>
      </c>
      <c r="G50" s="91">
        <v>1</v>
      </c>
      <c r="H50" s="209">
        <v>0</v>
      </c>
      <c r="I50" s="92">
        <f t="shared" si="2"/>
        <v>0</v>
      </c>
    </row>
    <row r="51" spans="1:9" ht="12.6" customHeight="1">
      <c r="A51" s="107">
        <v>37</v>
      </c>
      <c r="B51" s="88" t="s">
        <v>160</v>
      </c>
      <c r="C51" s="88" t="s">
        <v>161</v>
      </c>
      <c r="D51" s="89"/>
      <c r="E51" s="108" t="s">
        <v>317</v>
      </c>
      <c r="F51" s="88" t="s">
        <v>55</v>
      </c>
      <c r="G51" s="91">
        <v>1</v>
      </c>
      <c r="H51" s="207">
        <v>0</v>
      </c>
      <c r="I51" s="92">
        <f t="shared" si="2"/>
        <v>0</v>
      </c>
    </row>
    <row r="52" spans="1:9" ht="12.6" customHeight="1"/>
    <row r="53" spans="1:9" ht="12.6" customHeight="1">
      <c r="A53" s="110"/>
      <c r="B53" s="85" t="s">
        <v>33</v>
      </c>
      <c r="C53" s="84"/>
      <c r="D53" s="86" t="s">
        <v>196</v>
      </c>
      <c r="E53" s="86" t="s">
        <v>197</v>
      </c>
      <c r="F53" s="84"/>
      <c r="G53" s="84"/>
      <c r="H53" s="84"/>
      <c r="I53" s="87">
        <f>SUM(I54:I68)</f>
        <v>0</v>
      </c>
    </row>
    <row r="54" spans="1:9" ht="12.6" customHeight="1">
      <c r="A54" s="109">
        <v>38</v>
      </c>
      <c r="B54" s="88" t="s">
        <v>49</v>
      </c>
      <c r="C54" s="88" t="s">
        <v>198</v>
      </c>
      <c r="D54" s="89" t="s">
        <v>199</v>
      </c>
      <c r="E54" s="108" t="s">
        <v>200</v>
      </c>
      <c r="F54" s="88" t="s">
        <v>55</v>
      </c>
      <c r="G54" s="91">
        <v>5</v>
      </c>
      <c r="H54" s="207">
        <v>0</v>
      </c>
      <c r="I54" s="92">
        <f t="shared" ref="I54:I68" si="3">ROUND(G54*H54,2)</f>
        <v>0</v>
      </c>
    </row>
    <row r="55" spans="1:9" ht="12.6" customHeight="1">
      <c r="A55" s="88">
        <v>39</v>
      </c>
      <c r="B55" s="88" t="s">
        <v>49</v>
      </c>
      <c r="C55" s="88" t="s">
        <v>198</v>
      </c>
      <c r="D55" s="89" t="s">
        <v>201</v>
      </c>
      <c r="E55" s="108" t="s">
        <v>202</v>
      </c>
      <c r="F55" s="88" t="s">
        <v>55</v>
      </c>
      <c r="G55" s="91">
        <v>5</v>
      </c>
      <c r="H55" s="207">
        <v>0</v>
      </c>
      <c r="I55" s="92">
        <f t="shared" si="3"/>
        <v>0</v>
      </c>
    </row>
    <row r="56" spans="1:9" ht="12.6" customHeight="1">
      <c r="A56" s="109">
        <v>40</v>
      </c>
      <c r="B56" s="88" t="s">
        <v>49</v>
      </c>
      <c r="C56" s="88" t="s">
        <v>198</v>
      </c>
      <c r="D56" s="89" t="s">
        <v>203</v>
      </c>
      <c r="E56" s="108" t="s">
        <v>204</v>
      </c>
      <c r="F56" s="88" t="s">
        <v>55</v>
      </c>
      <c r="G56" s="91">
        <v>5</v>
      </c>
      <c r="H56" s="207">
        <v>0</v>
      </c>
      <c r="I56" s="92">
        <f t="shared" si="3"/>
        <v>0</v>
      </c>
    </row>
    <row r="57" spans="1:9" ht="12.6" customHeight="1">
      <c r="A57" s="88">
        <v>41</v>
      </c>
      <c r="B57" s="88" t="s">
        <v>49</v>
      </c>
      <c r="C57" s="88" t="s">
        <v>198</v>
      </c>
      <c r="D57" s="89" t="s">
        <v>205</v>
      </c>
      <c r="E57" s="108" t="s">
        <v>206</v>
      </c>
      <c r="F57" s="88" t="s">
        <v>55</v>
      </c>
      <c r="G57" s="91">
        <v>5</v>
      </c>
      <c r="H57" s="207">
        <v>0</v>
      </c>
      <c r="I57" s="92">
        <f t="shared" si="3"/>
        <v>0</v>
      </c>
    </row>
    <row r="58" spans="1:9" ht="12.6" customHeight="1">
      <c r="A58" s="109">
        <v>42</v>
      </c>
      <c r="B58" s="102" t="s">
        <v>49</v>
      </c>
      <c r="C58" s="102" t="s">
        <v>198</v>
      </c>
      <c r="D58" s="111" t="s">
        <v>207</v>
      </c>
      <c r="E58" s="112" t="s">
        <v>208</v>
      </c>
      <c r="F58" s="102" t="s">
        <v>55</v>
      </c>
      <c r="G58" s="105">
        <v>1</v>
      </c>
      <c r="H58" s="208">
        <v>0</v>
      </c>
      <c r="I58" s="106">
        <f t="shared" si="3"/>
        <v>0</v>
      </c>
    </row>
    <row r="59" spans="1:9" ht="12.6" customHeight="1">
      <c r="A59" s="88">
        <v>43</v>
      </c>
      <c r="B59" s="88" t="s">
        <v>49</v>
      </c>
      <c r="C59" s="88" t="s">
        <v>198</v>
      </c>
      <c r="D59" s="113" t="s">
        <v>209</v>
      </c>
      <c r="E59" s="114" t="s">
        <v>210</v>
      </c>
      <c r="F59" s="88" t="s">
        <v>55</v>
      </c>
      <c r="G59" s="91">
        <v>1</v>
      </c>
      <c r="H59" s="207">
        <v>0</v>
      </c>
      <c r="I59" s="92">
        <f t="shared" si="3"/>
        <v>0</v>
      </c>
    </row>
    <row r="60" spans="1:9" ht="12.6" customHeight="1">
      <c r="A60" s="109">
        <v>44</v>
      </c>
      <c r="B60" s="88" t="s">
        <v>49</v>
      </c>
      <c r="C60" s="88" t="s">
        <v>198</v>
      </c>
      <c r="D60" s="115">
        <v>360410747</v>
      </c>
      <c r="E60" s="101" t="s">
        <v>211</v>
      </c>
      <c r="F60" s="88" t="s">
        <v>55</v>
      </c>
      <c r="G60" s="91">
        <v>1</v>
      </c>
      <c r="H60" s="207">
        <v>0</v>
      </c>
      <c r="I60" s="92">
        <f t="shared" si="3"/>
        <v>0</v>
      </c>
    </row>
    <row r="61" spans="1:9" ht="12.6" customHeight="1">
      <c r="A61" s="88">
        <v>45</v>
      </c>
      <c r="B61" s="88" t="s">
        <v>49</v>
      </c>
      <c r="C61" s="88" t="s">
        <v>198</v>
      </c>
      <c r="D61" s="89" t="s">
        <v>212</v>
      </c>
      <c r="E61" s="108" t="s">
        <v>213</v>
      </c>
      <c r="F61" s="88" t="s">
        <v>55</v>
      </c>
      <c r="G61" s="91">
        <v>2</v>
      </c>
      <c r="H61" s="207">
        <v>0</v>
      </c>
      <c r="I61" s="92">
        <f t="shared" si="3"/>
        <v>0</v>
      </c>
    </row>
    <row r="62" spans="1:9" ht="12.6" customHeight="1">
      <c r="A62" s="109">
        <v>46</v>
      </c>
      <c r="B62" s="88" t="s">
        <v>49</v>
      </c>
      <c r="C62" s="88" t="s">
        <v>198</v>
      </c>
      <c r="D62" s="115">
        <v>360410178</v>
      </c>
      <c r="E62" s="114" t="s">
        <v>214</v>
      </c>
      <c r="F62" s="88" t="s">
        <v>55</v>
      </c>
      <c r="G62" s="91">
        <v>2</v>
      </c>
      <c r="H62" s="207">
        <v>0</v>
      </c>
      <c r="I62" s="92">
        <f t="shared" si="3"/>
        <v>0</v>
      </c>
    </row>
    <row r="63" spans="1:9" ht="12.6" customHeight="1">
      <c r="A63" s="88">
        <v>47</v>
      </c>
      <c r="B63" s="88" t="s">
        <v>49</v>
      </c>
      <c r="C63" s="88" t="s">
        <v>198</v>
      </c>
      <c r="D63" s="115">
        <v>362410525</v>
      </c>
      <c r="E63" s="114" t="s">
        <v>215</v>
      </c>
      <c r="F63" s="88" t="s">
        <v>55</v>
      </c>
      <c r="G63" s="91">
        <v>2</v>
      </c>
      <c r="H63" s="207">
        <v>0</v>
      </c>
      <c r="I63" s="92">
        <f t="shared" si="3"/>
        <v>0</v>
      </c>
    </row>
    <row r="64" spans="1:9" ht="12.6" customHeight="1">
      <c r="A64" s="109">
        <v>48</v>
      </c>
      <c r="B64" s="88" t="s">
        <v>49</v>
      </c>
      <c r="C64" s="88" t="s">
        <v>198</v>
      </c>
      <c r="D64" s="116">
        <v>360480024</v>
      </c>
      <c r="E64" s="100" t="s">
        <v>216</v>
      </c>
      <c r="F64" s="88" t="s">
        <v>55</v>
      </c>
      <c r="G64" s="91">
        <v>4</v>
      </c>
      <c r="H64" s="207">
        <v>0</v>
      </c>
      <c r="I64" s="92">
        <f t="shared" si="3"/>
        <v>0</v>
      </c>
    </row>
    <row r="65" spans="1:9" ht="12.6" customHeight="1">
      <c r="A65" s="88">
        <v>49</v>
      </c>
      <c r="B65" s="88" t="s">
        <v>49</v>
      </c>
      <c r="C65" s="88" t="s">
        <v>198</v>
      </c>
      <c r="D65" s="116">
        <v>360480024</v>
      </c>
      <c r="E65" s="100" t="s">
        <v>217</v>
      </c>
      <c r="F65" s="88" t="s">
        <v>55</v>
      </c>
      <c r="G65" s="91">
        <v>1</v>
      </c>
      <c r="H65" s="207">
        <v>0</v>
      </c>
      <c r="I65" s="92">
        <f t="shared" si="3"/>
        <v>0</v>
      </c>
    </row>
    <row r="66" spans="1:9" ht="12.6" customHeight="1">
      <c r="A66" s="109">
        <v>50</v>
      </c>
      <c r="B66" s="88" t="s">
        <v>49</v>
      </c>
      <c r="C66" s="88" t="s">
        <v>198</v>
      </c>
      <c r="D66" s="115">
        <v>360480024</v>
      </c>
      <c r="E66" s="101" t="s">
        <v>218</v>
      </c>
      <c r="F66" s="88" t="s">
        <v>55</v>
      </c>
      <c r="G66" s="91">
        <v>2</v>
      </c>
      <c r="H66" s="207">
        <v>0</v>
      </c>
      <c r="I66" s="92">
        <f t="shared" si="3"/>
        <v>0</v>
      </c>
    </row>
    <row r="67" spans="1:9" ht="12.6" customHeight="1">
      <c r="A67" s="88">
        <v>51</v>
      </c>
      <c r="B67" s="88" t="s">
        <v>49</v>
      </c>
      <c r="C67" s="88" t="s">
        <v>198</v>
      </c>
      <c r="D67" s="89" t="s">
        <v>209</v>
      </c>
      <c r="E67" s="108" t="s">
        <v>219</v>
      </c>
      <c r="F67" s="88" t="s">
        <v>55</v>
      </c>
      <c r="G67" s="91">
        <v>2</v>
      </c>
      <c r="H67" s="207">
        <v>0</v>
      </c>
      <c r="I67" s="92">
        <f t="shared" si="3"/>
        <v>0</v>
      </c>
    </row>
    <row r="68" spans="1:9" ht="12.6" customHeight="1">
      <c r="A68" s="109">
        <v>52</v>
      </c>
      <c r="B68" s="88" t="s">
        <v>49</v>
      </c>
      <c r="C68" s="88" t="s">
        <v>198</v>
      </c>
      <c r="D68" s="89" t="s">
        <v>220</v>
      </c>
      <c r="E68" s="108" t="s">
        <v>221</v>
      </c>
      <c r="F68" s="88" t="s">
        <v>55</v>
      </c>
      <c r="G68" s="91">
        <v>1</v>
      </c>
      <c r="H68" s="207">
        <v>0</v>
      </c>
      <c r="I68" s="92">
        <f t="shared" si="3"/>
        <v>0</v>
      </c>
    </row>
    <row r="69" spans="1:9" ht="12.6" customHeight="1"/>
    <row r="70" spans="1:9" ht="12.6" customHeight="1">
      <c r="A70" s="110"/>
      <c r="B70" s="110"/>
      <c r="C70" s="110"/>
      <c r="D70" s="86"/>
      <c r="E70" s="86" t="s">
        <v>222</v>
      </c>
      <c r="F70" s="84"/>
      <c r="G70" s="84"/>
      <c r="H70" s="84"/>
      <c r="I70" s="87">
        <f>SUM(I71:I79)</f>
        <v>0</v>
      </c>
    </row>
    <row r="71" spans="1:9" ht="12.6" customHeight="1">
      <c r="A71" s="88">
        <v>53</v>
      </c>
      <c r="B71" s="117"/>
      <c r="C71" s="117"/>
      <c r="D71" s="118"/>
      <c r="E71" s="119" t="s">
        <v>223</v>
      </c>
      <c r="F71" s="88" t="s">
        <v>224</v>
      </c>
      <c r="G71" s="91">
        <v>34</v>
      </c>
      <c r="H71" s="207">
        <v>0</v>
      </c>
      <c r="I71" s="92">
        <f t="shared" ref="I71" si="4">ROUND(G71*H71,2)</f>
        <v>0</v>
      </c>
    </row>
    <row r="72" spans="1:9" ht="12.6" customHeight="1">
      <c r="A72" s="88">
        <v>54</v>
      </c>
      <c r="C72" s="117"/>
      <c r="D72" s="118"/>
      <c r="E72" s="119" t="s">
        <v>225</v>
      </c>
      <c r="F72" s="88" t="s">
        <v>226</v>
      </c>
      <c r="G72" s="91">
        <v>1</v>
      </c>
      <c r="H72" s="207">
        <v>0</v>
      </c>
      <c r="I72" s="92">
        <f t="shared" ref="I72" si="5">ROUND(G72*H72,2)</f>
        <v>0</v>
      </c>
    </row>
    <row r="73" spans="1:9" ht="12.6" customHeight="1">
      <c r="A73" s="109">
        <v>55</v>
      </c>
      <c r="B73" s="117"/>
      <c r="C73" s="117"/>
      <c r="D73" s="118"/>
      <c r="E73" s="119" t="s">
        <v>227</v>
      </c>
      <c r="F73" s="88" t="s">
        <v>224</v>
      </c>
      <c r="G73" s="91">
        <v>34</v>
      </c>
      <c r="H73" s="207">
        <v>0</v>
      </c>
      <c r="I73" s="92">
        <f>ROUND(G73*H73,2)</f>
        <v>0</v>
      </c>
    </row>
    <row r="74" spans="1:9" ht="12.6" customHeight="1">
      <c r="A74" s="88">
        <v>56</v>
      </c>
      <c r="B74" s="117"/>
      <c r="C74" s="117"/>
      <c r="D74" s="118"/>
      <c r="E74" s="119" t="s">
        <v>228</v>
      </c>
      <c r="F74" s="88" t="s">
        <v>224</v>
      </c>
      <c r="G74" s="91">
        <v>34</v>
      </c>
      <c r="H74" s="207">
        <v>0</v>
      </c>
      <c r="I74" s="92">
        <f t="shared" ref="I74:I79" si="6">ROUND(G74*H74,2)</f>
        <v>0</v>
      </c>
    </row>
    <row r="75" spans="1:9" ht="12.6" customHeight="1">
      <c r="A75" s="88">
        <v>57</v>
      </c>
      <c r="B75" s="117"/>
      <c r="C75" s="117"/>
      <c r="D75" s="118"/>
      <c r="E75" s="119" t="s">
        <v>229</v>
      </c>
      <c r="F75" s="88" t="s">
        <v>224</v>
      </c>
      <c r="G75" s="91">
        <v>34</v>
      </c>
      <c r="H75" s="207">
        <v>0</v>
      </c>
      <c r="I75" s="92">
        <f t="shared" si="6"/>
        <v>0</v>
      </c>
    </row>
    <row r="76" spans="1:9" ht="12.6" customHeight="1">
      <c r="A76" s="109">
        <v>58</v>
      </c>
      <c r="E76" s="119" t="s">
        <v>323</v>
      </c>
      <c r="F76" s="88" t="s">
        <v>55</v>
      </c>
      <c r="G76" s="91">
        <v>1</v>
      </c>
      <c r="H76" s="207">
        <v>0</v>
      </c>
      <c r="I76" s="92">
        <f t="shared" si="6"/>
        <v>0</v>
      </c>
    </row>
    <row r="77" spans="1:9" ht="12.6" customHeight="1">
      <c r="A77" s="88">
        <v>59</v>
      </c>
      <c r="B77" s="117"/>
      <c r="C77" s="117"/>
      <c r="D77" s="118"/>
      <c r="E77" s="120" t="s">
        <v>230</v>
      </c>
      <c r="F77" s="88" t="s">
        <v>55</v>
      </c>
      <c r="G77" s="91">
        <v>1</v>
      </c>
      <c r="H77" s="207">
        <v>0</v>
      </c>
      <c r="I77" s="92">
        <f t="shared" si="6"/>
        <v>0</v>
      </c>
    </row>
    <row r="78" spans="1:9" ht="12.6" customHeight="1">
      <c r="A78" s="88">
        <v>60</v>
      </c>
      <c r="B78" s="117"/>
      <c r="C78" s="117"/>
      <c r="D78" s="118"/>
      <c r="E78" s="120" t="s">
        <v>231</v>
      </c>
      <c r="F78" s="88" t="s">
        <v>55</v>
      </c>
      <c r="G78" s="91">
        <v>1</v>
      </c>
      <c r="H78" s="207">
        <v>0</v>
      </c>
      <c r="I78" s="92">
        <f t="shared" si="6"/>
        <v>0</v>
      </c>
    </row>
    <row r="79" spans="1:9" ht="12.6" customHeight="1">
      <c r="A79" s="109">
        <v>61</v>
      </c>
      <c r="B79" s="121"/>
      <c r="C79" s="117"/>
      <c r="D79" s="118"/>
      <c r="E79" s="120" t="s">
        <v>232</v>
      </c>
      <c r="F79" s="88" t="s">
        <v>55</v>
      </c>
      <c r="G79" s="91">
        <v>1</v>
      </c>
      <c r="H79" s="207">
        <v>0</v>
      </c>
      <c r="I79" s="92">
        <f t="shared" si="6"/>
        <v>0</v>
      </c>
    </row>
    <row r="80" spans="1:9" ht="12.6" customHeight="1"/>
    <row r="81" spans="1:9" ht="12.6" customHeight="1">
      <c r="A81" s="1"/>
      <c r="B81" s="110"/>
      <c r="C81" s="110"/>
      <c r="D81" s="86"/>
      <c r="E81" s="140" t="s">
        <v>314</v>
      </c>
      <c r="F81" s="110"/>
      <c r="G81" s="110"/>
      <c r="H81" s="110"/>
      <c r="I81" s="87">
        <f>SUM(I82:I82)</f>
        <v>0</v>
      </c>
    </row>
    <row r="82" spans="1:9" ht="12.6" customHeight="1">
      <c r="A82" s="88">
        <v>62</v>
      </c>
      <c r="B82" s="146"/>
      <c r="C82" s="272"/>
      <c r="D82" s="273"/>
      <c r="E82" s="122" t="s">
        <v>314</v>
      </c>
      <c r="F82" s="123" t="s">
        <v>55</v>
      </c>
      <c r="G82" s="123">
        <v>1</v>
      </c>
      <c r="H82" s="206">
        <v>0</v>
      </c>
      <c r="I82" s="92">
        <f>ROUND(G82*H82,2)</f>
        <v>0</v>
      </c>
    </row>
    <row r="83" spans="1:9" ht="12.6" customHeight="1">
      <c r="A83" s="110"/>
      <c r="B83" s="110"/>
      <c r="C83" s="110"/>
      <c r="D83" s="110"/>
      <c r="E83" s="110"/>
      <c r="F83" s="110"/>
      <c r="G83" s="110"/>
      <c r="H83" s="110"/>
      <c r="I83" s="234"/>
    </row>
    <row r="84" spans="1:9" ht="12.6" customHeight="1">
      <c r="A84" s="110"/>
      <c r="B84" s="110"/>
      <c r="C84" s="110"/>
      <c r="D84" s="86">
        <v>722</v>
      </c>
      <c r="E84" s="86" t="s">
        <v>321</v>
      </c>
      <c r="F84" s="124"/>
      <c r="G84" s="110"/>
      <c r="H84" s="110"/>
      <c r="I84" s="87">
        <f>SUM(I85:I95)</f>
        <v>0</v>
      </c>
    </row>
    <row r="85" spans="1:9" ht="12.6" customHeight="1">
      <c r="A85" s="109">
        <v>63</v>
      </c>
      <c r="B85" s="125" t="s">
        <v>49</v>
      </c>
      <c r="C85" s="126"/>
      <c r="D85" s="127" t="s">
        <v>82</v>
      </c>
      <c r="E85" s="128" t="s">
        <v>83</v>
      </c>
      <c r="F85" s="129" t="s">
        <v>52</v>
      </c>
      <c r="G85" s="130">
        <v>1</v>
      </c>
      <c r="H85" s="205">
        <v>0</v>
      </c>
      <c r="I85" s="227">
        <f t="shared" ref="I85:I95" si="7">ROUND(H85*G85,2)</f>
        <v>0</v>
      </c>
    </row>
    <row r="86" spans="1:9" ht="12.6" customHeight="1">
      <c r="A86" s="109">
        <v>64</v>
      </c>
      <c r="B86" s="125" t="s">
        <v>49</v>
      </c>
      <c r="C86" s="126"/>
      <c r="D86" s="127" t="s">
        <v>84</v>
      </c>
      <c r="E86" s="128" t="s">
        <v>85</v>
      </c>
      <c r="F86" s="129" t="s">
        <v>52</v>
      </c>
      <c r="G86" s="130">
        <v>1</v>
      </c>
      <c r="H86" s="205">
        <v>0</v>
      </c>
      <c r="I86" s="227">
        <f t="shared" si="7"/>
        <v>0</v>
      </c>
    </row>
    <row r="87" spans="1:9" ht="22.5" customHeight="1">
      <c r="A87" s="109">
        <v>65</v>
      </c>
      <c r="B87" s="125" t="s">
        <v>49</v>
      </c>
      <c r="C87" s="126"/>
      <c r="D87" s="127" t="s">
        <v>86</v>
      </c>
      <c r="E87" s="128" t="s">
        <v>87</v>
      </c>
      <c r="F87" s="129" t="s">
        <v>55</v>
      </c>
      <c r="G87" s="130">
        <v>1</v>
      </c>
      <c r="H87" s="205">
        <v>0</v>
      </c>
      <c r="I87" s="227">
        <f t="shared" si="7"/>
        <v>0</v>
      </c>
    </row>
    <row r="88" spans="1:9" ht="21.75" customHeight="1">
      <c r="A88" s="109">
        <v>66</v>
      </c>
      <c r="B88" s="125" t="s">
        <v>49</v>
      </c>
      <c r="C88" s="126"/>
      <c r="D88" s="127" t="s">
        <v>88</v>
      </c>
      <c r="E88" s="128" t="s">
        <v>89</v>
      </c>
      <c r="F88" s="129" t="s">
        <v>52</v>
      </c>
      <c r="G88" s="130">
        <v>1</v>
      </c>
      <c r="H88" s="205">
        <v>0</v>
      </c>
      <c r="I88" s="227">
        <f t="shared" si="7"/>
        <v>0</v>
      </c>
    </row>
    <row r="89" spans="1:9" ht="12.6" customHeight="1">
      <c r="A89" s="109">
        <v>67</v>
      </c>
      <c r="B89" s="125" t="s">
        <v>49</v>
      </c>
      <c r="C89" s="126"/>
      <c r="D89" s="127" t="s">
        <v>90</v>
      </c>
      <c r="E89" s="128" t="s">
        <v>91</v>
      </c>
      <c r="F89" s="129" t="s">
        <v>52</v>
      </c>
      <c r="G89" s="130">
        <v>2</v>
      </c>
      <c r="H89" s="205">
        <v>0</v>
      </c>
      <c r="I89" s="227">
        <f t="shared" si="7"/>
        <v>0</v>
      </c>
    </row>
    <row r="90" spans="1:9" ht="12.6" customHeight="1">
      <c r="A90" s="109">
        <v>68</v>
      </c>
      <c r="B90" s="125" t="s">
        <v>49</v>
      </c>
      <c r="C90" s="126"/>
      <c r="D90" s="127" t="s">
        <v>92</v>
      </c>
      <c r="E90" s="128" t="s">
        <v>93</v>
      </c>
      <c r="F90" s="129" t="s">
        <v>55</v>
      </c>
      <c r="G90" s="130">
        <v>1</v>
      </c>
      <c r="H90" s="205">
        <v>0</v>
      </c>
      <c r="I90" s="227">
        <f t="shared" si="7"/>
        <v>0</v>
      </c>
    </row>
    <row r="91" spans="1:9" ht="12.6" customHeight="1">
      <c r="A91" s="109">
        <v>69</v>
      </c>
      <c r="B91" s="125" t="s">
        <v>49</v>
      </c>
      <c r="C91" s="126"/>
      <c r="D91" s="127" t="s">
        <v>94</v>
      </c>
      <c r="E91" s="128" t="s">
        <v>95</v>
      </c>
      <c r="F91" s="129" t="s">
        <v>96</v>
      </c>
      <c r="G91" s="130">
        <v>4</v>
      </c>
      <c r="H91" s="205">
        <v>0</v>
      </c>
      <c r="I91" s="227">
        <f t="shared" si="7"/>
        <v>0</v>
      </c>
    </row>
    <row r="92" spans="1:9" ht="12.6" customHeight="1">
      <c r="A92" s="109">
        <v>70</v>
      </c>
      <c r="B92" s="125" t="s">
        <v>49</v>
      </c>
      <c r="C92" s="126"/>
      <c r="D92" s="127" t="s">
        <v>97</v>
      </c>
      <c r="E92" s="128" t="s">
        <v>98</v>
      </c>
      <c r="F92" s="129" t="s">
        <v>55</v>
      </c>
      <c r="G92" s="130">
        <v>1</v>
      </c>
      <c r="H92" s="205">
        <v>0</v>
      </c>
      <c r="I92" s="227">
        <f t="shared" si="7"/>
        <v>0</v>
      </c>
    </row>
    <row r="93" spans="1:9" ht="12.6" customHeight="1">
      <c r="A93" s="109">
        <v>71</v>
      </c>
      <c r="B93" s="125" t="s">
        <v>49</v>
      </c>
      <c r="C93" s="126"/>
      <c r="D93" s="127" t="s">
        <v>99</v>
      </c>
      <c r="E93" s="128" t="s">
        <v>100</v>
      </c>
      <c r="F93" s="129" t="s">
        <v>55</v>
      </c>
      <c r="G93" s="130">
        <v>4</v>
      </c>
      <c r="H93" s="205">
        <v>0</v>
      </c>
      <c r="I93" s="227">
        <f t="shared" si="7"/>
        <v>0</v>
      </c>
    </row>
    <row r="94" spans="1:9" ht="12.6" customHeight="1">
      <c r="A94" s="109">
        <v>72</v>
      </c>
      <c r="B94" s="125" t="s">
        <v>49</v>
      </c>
      <c r="C94" s="126"/>
      <c r="D94" s="127" t="s">
        <v>101</v>
      </c>
      <c r="E94" s="128" t="s">
        <v>102</v>
      </c>
      <c r="F94" s="129" t="s">
        <v>55</v>
      </c>
      <c r="G94" s="130">
        <v>1</v>
      </c>
      <c r="H94" s="205">
        <v>0</v>
      </c>
      <c r="I94" s="227">
        <f t="shared" si="7"/>
        <v>0</v>
      </c>
    </row>
    <row r="95" spans="1:9" ht="12.6" customHeight="1">
      <c r="A95" s="109">
        <v>73</v>
      </c>
      <c r="B95" s="125" t="s">
        <v>49</v>
      </c>
      <c r="C95" s="126"/>
      <c r="D95" s="127" t="s">
        <v>103</v>
      </c>
      <c r="E95" s="128" t="s">
        <v>104</v>
      </c>
      <c r="F95" s="129" t="s">
        <v>55</v>
      </c>
      <c r="G95" s="130">
        <v>1</v>
      </c>
      <c r="H95" s="205">
        <v>0</v>
      </c>
      <c r="I95" s="227">
        <f t="shared" si="7"/>
        <v>0</v>
      </c>
    </row>
    <row r="96" spans="1:9" ht="12.6" customHeight="1">
      <c r="A96" s="110"/>
      <c r="B96" s="110"/>
      <c r="C96" s="110"/>
      <c r="D96" s="110"/>
      <c r="E96" s="110"/>
      <c r="F96" s="110"/>
      <c r="G96" s="110"/>
      <c r="H96" s="110"/>
      <c r="I96" s="234"/>
    </row>
    <row r="97" spans="1:9" ht="12.6" customHeight="1">
      <c r="A97" s="110"/>
      <c r="B97" s="110"/>
      <c r="C97" s="110"/>
      <c r="D97" s="86">
        <v>723</v>
      </c>
      <c r="E97" s="86" t="s">
        <v>322</v>
      </c>
      <c r="F97" s="124"/>
      <c r="G97" s="110"/>
      <c r="H97" s="110"/>
      <c r="I97" s="87">
        <f>SUM(I98:I102)</f>
        <v>0</v>
      </c>
    </row>
    <row r="98" spans="1:9" ht="12.6" customHeight="1">
      <c r="A98" s="109">
        <v>74</v>
      </c>
      <c r="B98" s="125" t="s">
        <v>49</v>
      </c>
      <c r="C98" s="126"/>
      <c r="D98" s="127" t="s">
        <v>50</v>
      </c>
      <c r="E98" s="128" t="s">
        <v>51</v>
      </c>
      <c r="F98" s="129" t="s">
        <v>52</v>
      </c>
      <c r="G98" s="130">
        <v>1</v>
      </c>
      <c r="H98" s="205">
        <v>0</v>
      </c>
      <c r="I98" s="227">
        <f>ROUND(H98*G98,2)</f>
        <v>0</v>
      </c>
    </row>
    <row r="99" spans="1:9" ht="20.25" customHeight="1">
      <c r="A99" s="109">
        <v>75</v>
      </c>
      <c r="B99" s="125" t="s">
        <v>49</v>
      </c>
      <c r="C99" s="126"/>
      <c r="D99" s="127" t="s">
        <v>53</v>
      </c>
      <c r="E99" s="128" t="s">
        <v>54</v>
      </c>
      <c r="F99" s="129" t="s">
        <v>55</v>
      </c>
      <c r="G99" s="130">
        <v>1</v>
      </c>
      <c r="H99" s="205">
        <v>0</v>
      </c>
      <c r="I99" s="227">
        <f>ROUND(H99*G99,2)</f>
        <v>0</v>
      </c>
    </row>
    <row r="100" spans="1:9" ht="12.6" customHeight="1">
      <c r="A100" s="109">
        <v>76</v>
      </c>
      <c r="B100" s="125" t="s">
        <v>49</v>
      </c>
      <c r="C100" s="126"/>
      <c r="D100" s="127" t="s">
        <v>56</v>
      </c>
      <c r="E100" s="128" t="s">
        <v>57</v>
      </c>
      <c r="F100" s="129" t="s">
        <v>55</v>
      </c>
      <c r="G100" s="130">
        <v>1</v>
      </c>
      <c r="H100" s="205">
        <v>0</v>
      </c>
      <c r="I100" s="227">
        <f>ROUND(H100*G100,2)</f>
        <v>0</v>
      </c>
    </row>
    <row r="101" spans="1:9" ht="12.6" customHeight="1">
      <c r="A101" s="109">
        <v>77</v>
      </c>
      <c r="B101" s="125" t="s">
        <v>49</v>
      </c>
      <c r="C101" s="126"/>
      <c r="D101" s="127" t="s">
        <v>58</v>
      </c>
      <c r="E101" s="128" t="s">
        <v>59</v>
      </c>
      <c r="F101" s="129" t="s">
        <v>52</v>
      </c>
      <c r="G101" s="130">
        <v>1</v>
      </c>
      <c r="H101" s="205">
        <v>0</v>
      </c>
      <c r="I101" s="227">
        <f>ROUND(H101*G101,2)</f>
        <v>0</v>
      </c>
    </row>
    <row r="102" spans="1:9" ht="12.6" customHeight="1">
      <c r="A102" s="109">
        <v>78</v>
      </c>
      <c r="B102" s="125" t="s">
        <v>49</v>
      </c>
      <c r="C102" s="126"/>
      <c r="D102" s="127" t="s">
        <v>60</v>
      </c>
      <c r="E102" s="128" t="s">
        <v>61</v>
      </c>
      <c r="F102" s="129" t="s">
        <v>55</v>
      </c>
      <c r="G102" s="130">
        <v>2</v>
      </c>
      <c r="H102" s="205">
        <v>0</v>
      </c>
      <c r="I102" s="227">
        <f>ROUND(H102*G102,2)</f>
        <v>0</v>
      </c>
    </row>
    <row r="103" spans="1:9" ht="12.6" customHeight="1">
      <c r="A103" s="110"/>
      <c r="B103" s="110"/>
      <c r="C103" s="110"/>
      <c r="D103" s="110"/>
      <c r="E103" s="110"/>
      <c r="F103" s="110"/>
      <c r="G103" s="110"/>
      <c r="H103" s="110"/>
      <c r="I103" s="234"/>
    </row>
    <row r="104" spans="1:9" ht="12.6" customHeight="1">
      <c r="A104" s="110"/>
      <c r="B104" s="110"/>
      <c r="C104" s="110"/>
      <c r="D104" s="86">
        <v>734</v>
      </c>
      <c r="E104" s="86" t="s">
        <v>62</v>
      </c>
      <c r="F104" s="110"/>
      <c r="G104" s="110"/>
      <c r="H104" s="110"/>
      <c r="I104" s="87">
        <f>SUM(I105:I108)</f>
        <v>0</v>
      </c>
    </row>
    <row r="105" spans="1:9" ht="12.6" customHeight="1">
      <c r="A105" s="109">
        <v>79</v>
      </c>
      <c r="B105" s="125" t="s">
        <v>49</v>
      </c>
      <c r="C105" s="126"/>
      <c r="D105" s="127" t="s">
        <v>63</v>
      </c>
      <c r="E105" s="128" t="s">
        <v>64</v>
      </c>
      <c r="F105" s="129" t="s">
        <v>55</v>
      </c>
      <c r="G105" s="130">
        <v>2</v>
      </c>
      <c r="H105" s="205">
        <v>0</v>
      </c>
      <c r="I105" s="227">
        <f>ROUND(H105*G105,2)</f>
        <v>0</v>
      </c>
    </row>
    <row r="106" spans="1:9" ht="12.6" customHeight="1">
      <c r="A106" s="109">
        <v>80</v>
      </c>
      <c r="B106" s="125" t="s">
        <v>49</v>
      </c>
      <c r="C106" s="126"/>
      <c r="D106" s="127" t="s">
        <v>67</v>
      </c>
      <c r="E106" s="128" t="s">
        <v>68</v>
      </c>
      <c r="F106" s="129" t="s">
        <v>55</v>
      </c>
      <c r="G106" s="130">
        <v>2</v>
      </c>
      <c r="H106" s="205">
        <v>0</v>
      </c>
      <c r="I106" s="227">
        <f>ROUND(H106*G106,2)</f>
        <v>0</v>
      </c>
    </row>
    <row r="107" spans="1:9" ht="12.6" customHeight="1">
      <c r="A107" s="109">
        <v>81</v>
      </c>
      <c r="B107" s="125" t="s">
        <v>49</v>
      </c>
      <c r="C107" s="126"/>
      <c r="D107" s="127" t="s">
        <v>71</v>
      </c>
      <c r="E107" s="128" t="s">
        <v>72</v>
      </c>
      <c r="F107" s="129" t="s">
        <v>55</v>
      </c>
      <c r="G107" s="130">
        <v>2</v>
      </c>
      <c r="H107" s="205">
        <v>0</v>
      </c>
      <c r="I107" s="227">
        <f>ROUND(H107*G107,2)</f>
        <v>0</v>
      </c>
    </row>
    <row r="108" spans="1:9" ht="12.6" customHeight="1">
      <c r="A108" s="109">
        <v>82</v>
      </c>
      <c r="B108" s="125" t="s">
        <v>49</v>
      </c>
      <c r="C108" s="126"/>
      <c r="D108" s="127" t="s">
        <v>73</v>
      </c>
      <c r="E108" s="128" t="s">
        <v>74</v>
      </c>
      <c r="F108" s="129" t="s">
        <v>55</v>
      </c>
      <c r="G108" s="130">
        <v>2</v>
      </c>
      <c r="H108" s="205">
        <v>0</v>
      </c>
      <c r="I108" s="227">
        <f>ROUND(H108*G108,2)</f>
        <v>0</v>
      </c>
    </row>
    <row r="109" spans="1:9" s="163" customFormat="1" ht="12.6" customHeight="1">
      <c r="A109" s="216"/>
      <c r="B109" s="217"/>
      <c r="C109" s="218"/>
      <c r="D109" s="219"/>
      <c r="E109" s="220"/>
      <c r="F109" s="221"/>
      <c r="G109" s="222"/>
      <c r="H109" s="223"/>
      <c r="I109" s="235"/>
    </row>
    <row r="110" spans="1:9" s="163" customFormat="1" ht="12.6" customHeight="1">
      <c r="A110" s="216"/>
      <c r="B110" s="217"/>
      <c r="C110" s="218"/>
      <c r="D110" s="219"/>
      <c r="E110" s="86" t="s">
        <v>331</v>
      </c>
      <c r="F110" s="221"/>
      <c r="G110" s="222"/>
      <c r="H110" s="223"/>
      <c r="I110" s="87">
        <f>I111</f>
        <v>0</v>
      </c>
    </row>
    <row r="111" spans="1:9" s="163" customFormat="1" ht="12.6" customHeight="1">
      <c r="A111" s="216">
        <v>83</v>
      </c>
      <c r="B111" s="217"/>
      <c r="C111" s="218"/>
      <c r="D111" s="211" t="s">
        <v>233</v>
      </c>
      <c r="E111" s="212" t="s">
        <v>324</v>
      </c>
      <c r="F111" s="213" t="s">
        <v>55</v>
      </c>
      <c r="G111" s="213">
        <v>1</v>
      </c>
      <c r="H111" s="206">
        <v>0</v>
      </c>
      <c r="I111" s="145">
        <f>ROUND(G111*H111,2)</f>
        <v>0</v>
      </c>
    </row>
    <row r="112" spans="1:9" ht="12.6" customHeight="1">
      <c r="A112" s="110"/>
      <c r="B112" s="110"/>
      <c r="C112" s="110"/>
      <c r="D112" s="110"/>
      <c r="E112" s="110"/>
      <c r="F112" s="110"/>
      <c r="G112" s="110"/>
      <c r="H112" s="110"/>
      <c r="I112" s="234"/>
    </row>
    <row r="113" spans="1:9" ht="12.6" customHeight="1">
      <c r="A113" s="102"/>
      <c r="B113" s="102"/>
      <c r="C113" s="102"/>
      <c r="D113" s="111"/>
      <c r="E113" s="86" t="s">
        <v>234</v>
      </c>
      <c r="F113" s="102"/>
      <c r="G113" s="105"/>
      <c r="H113" s="106"/>
      <c r="I113" s="106"/>
    </row>
    <row r="114" spans="1:9" ht="12.6" customHeight="1">
      <c r="A114" s="102"/>
      <c r="B114" s="102"/>
      <c r="C114" s="102"/>
      <c r="D114" s="133" t="s">
        <v>237</v>
      </c>
      <c r="E114" s="134" t="s">
        <v>16</v>
      </c>
      <c r="F114" s="134" t="s">
        <v>47</v>
      </c>
      <c r="G114" s="134" t="s">
        <v>48</v>
      </c>
      <c r="H114" s="133" t="s">
        <v>238</v>
      </c>
      <c r="I114" s="236" t="s">
        <v>239</v>
      </c>
    </row>
    <row r="115" spans="1:9" ht="12.6" customHeight="1">
      <c r="A115" s="102"/>
      <c r="B115" s="102"/>
      <c r="C115" s="102"/>
      <c r="D115" s="135"/>
      <c r="E115" s="136"/>
      <c r="F115" s="136"/>
      <c r="G115" s="136"/>
      <c r="H115" s="137" t="s">
        <v>240</v>
      </c>
      <c r="I115" s="237" t="s">
        <v>241</v>
      </c>
    </row>
    <row r="116" spans="1:9" ht="12.6" customHeight="1">
      <c r="A116" s="102"/>
      <c r="B116" s="110"/>
      <c r="C116" s="110"/>
      <c r="D116" s="169" t="s">
        <v>242</v>
      </c>
      <c r="E116" s="100" t="s">
        <v>243</v>
      </c>
      <c r="F116" s="123" t="s">
        <v>226</v>
      </c>
      <c r="G116" s="170">
        <v>1</v>
      </c>
      <c r="H116" s="171">
        <v>0</v>
      </c>
      <c r="I116" s="198">
        <f t="shared" ref="I116:I126" si="8">PRODUCT(G116:H116)</f>
        <v>0</v>
      </c>
    </row>
    <row r="117" spans="1:9" ht="12.6" customHeight="1">
      <c r="A117" s="102"/>
      <c r="B117" s="110"/>
      <c r="C117" s="110"/>
      <c r="D117" s="169" t="s">
        <v>242</v>
      </c>
      <c r="E117" s="100" t="s">
        <v>244</v>
      </c>
      <c r="F117" s="123" t="s">
        <v>226</v>
      </c>
      <c r="G117" s="170">
        <v>14</v>
      </c>
      <c r="H117" s="171">
        <v>0</v>
      </c>
      <c r="I117" s="198">
        <f t="shared" si="8"/>
        <v>0</v>
      </c>
    </row>
    <row r="118" spans="1:9" ht="12.6" customHeight="1">
      <c r="A118" s="102"/>
      <c r="B118" s="110"/>
      <c r="C118" s="110"/>
      <c r="D118" s="169" t="s">
        <v>242</v>
      </c>
      <c r="E118" s="100" t="s">
        <v>245</v>
      </c>
      <c r="F118" s="123" t="s">
        <v>226</v>
      </c>
      <c r="G118" s="170">
        <v>7</v>
      </c>
      <c r="H118" s="171">
        <v>0</v>
      </c>
      <c r="I118" s="198">
        <f t="shared" si="8"/>
        <v>0</v>
      </c>
    </row>
    <row r="119" spans="1:9" ht="12.6" customHeight="1">
      <c r="A119" s="102"/>
      <c r="B119" s="110"/>
      <c r="C119" s="110"/>
      <c r="D119" s="169" t="s">
        <v>246</v>
      </c>
      <c r="E119" s="100" t="s">
        <v>247</v>
      </c>
      <c r="F119" s="123" t="s">
        <v>226</v>
      </c>
      <c r="G119" s="170">
        <v>1</v>
      </c>
      <c r="H119" s="171">
        <v>0</v>
      </c>
      <c r="I119" s="198">
        <f t="shared" si="8"/>
        <v>0</v>
      </c>
    </row>
    <row r="120" spans="1:9" ht="12.6" customHeight="1">
      <c r="A120" s="102"/>
      <c r="B120" s="110"/>
      <c r="C120" s="110"/>
      <c r="D120" s="169" t="s">
        <v>248</v>
      </c>
      <c r="E120" s="100" t="s">
        <v>249</v>
      </c>
      <c r="F120" s="123" t="s">
        <v>226</v>
      </c>
      <c r="G120" s="170">
        <v>11</v>
      </c>
      <c r="H120" s="171">
        <v>0</v>
      </c>
      <c r="I120" s="198">
        <f t="shared" si="8"/>
        <v>0</v>
      </c>
    </row>
    <row r="121" spans="1:9" ht="12.6" customHeight="1">
      <c r="A121" s="102"/>
      <c r="B121" s="110"/>
      <c r="C121" s="110"/>
      <c r="D121" s="169" t="s">
        <v>250</v>
      </c>
      <c r="E121" s="100" t="s">
        <v>251</v>
      </c>
      <c r="F121" s="123" t="s">
        <v>226</v>
      </c>
      <c r="G121" s="170">
        <v>1</v>
      </c>
      <c r="H121" s="171">
        <v>0</v>
      </c>
      <c r="I121" s="198">
        <f t="shared" si="8"/>
        <v>0</v>
      </c>
    </row>
    <row r="122" spans="1:9" ht="12.6" customHeight="1">
      <c r="A122" s="102"/>
      <c r="B122" s="110"/>
      <c r="C122" s="110"/>
      <c r="D122" s="169" t="s">
        <v>252</v>
      </c>
      <c r="E122" s="100" t="s">
        <v>253</v>
      </c>
      <c r="F122" s="123" t="s">
        <v>226</v>
      </c>
      <c r="G122" s="170">
        <v>1</v>
      </c>
      <c r="H122" s="171">
        <v>0</v>
      </c>
      <c r="I122" s="198">
        <f t="shared" si="8"/>
        <v>0</v>
      </c>
    </row>
    <row r="123" spans="1:9" ht="12.6" customHeight="1">
      <c r="A123" s="102"/>
      <c r="B123" s="110"/>
      <c r="C123" s="110"/>
      <c r="D123" s="169" t="s">
        <v>254</v>
      </c>
      <c r="E123" s="100" t="s">
        <v>255</v>
      </c>
      <c r="F123" s="123" t="s">
        <v>226</v>
      </c>
      <c r="G123" s="170">
        <v>2</v>
      </c>
      <c r="H123" s="171">
        <v>0</v>
      </c>
      <c r="I123" s="198">
        <f t="shared" si="8"/>
        <v>0</v>
      </c>
    </row>
    <row r="124" spans="1:9" ht="12.6" customHeight="1">
      <c r="A124" s="102"/>
      <c r="B124" s="138"/>
      <c r="C124" s="138"/>
      <c r="D124" s="169" t="s">
        <v>256</v>
      </c>
      <c r="E124" s="100" t="s">
        <v>257</v>
      </c>
      <c r="F124" s="123" t="s">
        <v>226</v>
      </c>
      <c r="G124" s="170">
        <v>7</v>
      </c>
      <c r="H124" s="171">
        <v>0</v>
      </c>
      <c r="I124" s="198">
        <f t="shared" si="8"/>
        <v>0</v>
      </c>
    </row>
    <row r="125" spans="1:9" ht="12.6" customHeight="1">
      <c r="A125" s="110"/>
      <c r="B125" s="110"/>
      <c r="C125" s="110"/>
      <c r="D125" s="169" t="s">
        <v>256</v>
      </c>
      <c r="E125" s="100" t="s">
        <v>258</v>
      </c>
      <c r="F125" s="123" t="s">
        <v>226</v>
      </c>
      <c r="G125" s="170">
        <v>2</v>
      </c>
      <c r="H125" s="171">
        <v>0</v>
      </c>
      <c r="I125" s="198">
        <f t="shared" si="8"/>
        <v>0</v>
      </c>
    </row>
    <row r="126" spans="1:9" ht="12.6" customHeight="1">
      <c r="A126" s="110"/>
      <c r="B126" s="110"/>
      <c r="C126" s="110"/>
      <c r="D126" s="169" t="s">
        <v>256</v>
      </c>
      <c r="E126" s="100" t="s">
        <v>259</v>
      </c>
      <c r="F126" s="123" t="s">
        <v>226</v>
      </c>
      <c r="G126" s="170">
        <v>4</v>
      </c>
      <c r="H126" s="171">
        <v>0</v>
      </c>
      <c r="I126" s="198">
        <f t="shared" si="8"/>
        <v>0</v>
      </c>
    </row>
    <row r="127" spans="1:9" ht="12.6" customHeight="1">
      <c r="A127" s="102"/>
      <c r="B127" s="102"/>
      <c r="C127" s="102"/>
      <c r="D127" s="169" t="s">
        <v>260</v>
      </c>
      <c r="E127" s="100" t="s">
        <v>261</v>
      </c>
      <c r="F127" s="123" t="s">
        <v>226</v>
      </c>
      <c r="G127" s="170">
        <v>4</v>
      </c>
      <c r="H127" s="171">
        <v>0</v>
      </c>
      <c r="I127" s="198">
        <f>PRODUCT(G127:H127)</f>
        <v>0</v>
      </c>
    </row>
    <row r="128" spans="1:9" ht="12.6" customHeight="1">
      <c r="A128" s="102"/>
      <c r="B128" s="102"/>
      <c r="C128" s="102"/>
      <c r="D128" s="169" t="s">
        <v>262</v>
      </c>
      <c r="E128" s="100" t="s">
        <v>263</v>
      </c>
      <c r="F128" s="123" t="s">
        <v>226</v>
      </c>
      <c r="G128" s="170">
        <v>2</v>
      </c>
      <c r="H128" s="171">
        <v>0</v>
      </c>
      <c r="I128" s="198">
        <f>PRODUCT(G128:H128)</f>
        <v>0</v>
      </c>
    </row>
    <row r="129" spans="1:9" ht="12.6" customHeight="1">
      <c r="A129" s="102"/>
      <c r="B129" s="102"/>
      <c r="C129" s="102"/>
      <c r="D129" s="169" t="s">
        <v>264</v>
      </c>
      <c r="E129" s="100" t="s">
        <v>265</v>
      </c>
      <c r="F129" s="173" t="s">
        <v>226</v>
      </c>
      <c r="G129" s="170">
        <v>1</v>
      </c>
      <c r="H129" s="174">
        <v>0</v>
      </c>
      <c r="I129" s="199">
        <f>PRODUCT(F129:H129)</f>
        <v>0</v>
      </c>
    </row>
    <row r="130" spans="1:9" ht="12.6" customHeight="1">
      <c r="A130" s="102"/>
      <c r="B130" s="102"/>
      <c r="C130" s="102"/>
      <c r="D130" s="169" t="s">
        <v>260</v>
      </c>
      <c r="E130" s="100" t="s">
        <v>266</v>
      </c>
      <c r="F130" s="123" t="s">
        <v>226</v>
      </c>
      <c r="G130" s="170">
        <v>2</v>
      </c>
      <c r="H130" s="171">
        <v>0</v>
      </c>
      <c r="I130" s="198">
        <f>PRODUCT(G130:H130)</f>
        <v>0</v>
      </c>
    </row>
    <row r="131" spans="1:9" ht="12.6" customHeight="1">
      <c r="A131" s="102"/>
      <c r="B131" s="102"/>
      <c r="C131" s="102"/>
      <c r="D131" s="169" t="s">
        <v>267</v>
      </c>
      <c r="E131" s="100" t="s">
        <v>268</v>
      </c>
      <c r="F131" s="123" t="s">
        <v>226</v>
      </c>
      <c r="G131" s="170">
        <v>2</v>
      </c>
      <c r="H131" s="171">
        <v>0</v>
      </c>
      <c r="I131" s="198">
        <f>PRODUCT(G131:H131)</f>
        <v>0</v>
      </c>
    </row>
    <row r="132" spans="1:9" ht="12.6" customHeight="1">
      <c r="A132" s="110"/>
      <c r="B132" s="110"/>
      <c r="C132" s="110"/>
      <c r="D132" s="169" t="s">
        <v>269</v>
      </c>
      <c r="E132" s="100" t="s">
        <v>270</v>
      </c>
      <c r="F132" s="123" t="s">
        <v>226</v>
      </c>
      <c r="G132" s="170">
        <v>1</v>
      </c>
      <c r="H132" s="171">
        <v>0</v>
      </c>
      <c r="I132" s="198">
        <f>PRODUCT(G132:H132)</f>
        <v>0</v>
      </c>
    </row>
    <row r="133" spans="1:9" ht="12.6" customHeight="1">
      <c r="A133" s="102"/>
      <c r="B133" s="102"/>
      <c r="C133" s="102"/>
      <c r="D133" s="169" t="s">
        <v>269</v>
      </c>
      <c r="E133" s="100" t="s">
        <v>271</v>
      </c>
      <c r="F133" s="123" t="s">
        <v>226</v>
      </c>
      <c r="G133" s="170">
        <v>1</v>
      </c>
      <c r="H133" s="171">
        <v>0</v>
      </c>
      <c r="I133" s="198">
        <f>PRODUCT(G133:H133)</f>
        <v>0</v>
      </c>
    </row>
    <row r="134" spans="1:9" ht="12.6" customHeight="1">
      <c r="A134" s="102"/>
      <c r="B134" s="102"/>
      <c r="C134" s="102"/>
      <c r="D134" s="169" t="s">
        <v>272</v>
      </c>
      <c r="E134" s="100" t="s">
        <v>318</v>
      </c>
      <c r="F134" s="123" t="s">
        <v>226</v>
      </c>
      <c r="G134" s="170">
        <v>1</v>
      </c>
      <c r="H134" s="171">
        <v>0</v>
      </c>
      <c r="I134" s="198">
        <f>PRODUCT(F134:H134)</f>
        <v>0</v>
      </c>
    </row>
    <row r="135" spans="1:9" ht="12.6" customHeight="1">
      <c r="A135" s="102"/>
      <c r="B135" s="102"/>
      <c r="C135" s="102"/>
      <c r="D135" s="169" t="s">
        <v>274</v>
      </c>
      <c r="E135" s="100" t="s">
        <v>275</v>
      </c>
      <c r="F135" s="123" t="s">
        <v>226</v>
      </c>
      <c r="G135" s="170">
        <v>68</v>
      </c>
      <c r="H135" s="171">
        <v>0</v>
      </c>
      <c r="I135" s="198">
        <f t="shared" ref="I135:I140" si="9">PRODUCT(G135:H135)</f>
        <v>0</v>
      </c>
    </row>
    <row r="136" spans="1:9" ht="12.6" customHeight="1">
      <c r="A136" s="102"/>
      <c r="B136" s="102"/>
      <c r="C136" s="102"/>
      <c r="D136" s="169" t="s">
        <v>274</v>
      </c>
      <c r="E136" s="100" t="s">
        <v>276</v>
      </c>
      <c r="F136" s="123" t="s">
        <v>226</v>
      </c>
      <c r="G136" s="170">
        <v>82</v>
      </c>
      <c r="H136" s="171">
        <v>0</v>
      </c>
      <c r="I136" s="198">
        <f t="shared" si="9"/>
        <v>0</v>
      </c>
    </row>
    <row r="137" spans="1:9" ht="12.6" customHeight="1">
      <c r="A137" s="102"/>
      <c r="B137" s="102"/>
      <c r="C137" s="102"/>
      <c r="D137" s="169" t="s">
        <v>274</v>
      </c>
      <c r="E137" s="100" t="s">
        <v>277</v>
      </c>
      <c r="F137" s="123" t="s">
        <v>226</v>
      </c>
      <c r="G137" s="170">
        <v>3</v>
      </c>
      <c r="H137" s="171">
        <v>0</v>
      </c>
      <c r="I137" s="198">
        <f t="shared" si="9"/>
        <v>0</v>
      </c>
    </row>
    <row r="138" spans="1:9" ht="12.6" customHeight="1">
      <c r="A138" s="110"/>
      <c r="B138" s="110"/>
      <c r="C138" s="110"/>
      <c r="D138" s="169" t="s">
        <v>278</v>
      </c>
      <c r="E138" s="100" t="s">
        <v>279</v>
      </c>
      <c r="F138" s="123" t="s">
        <v>226</v>
      </c>
      <c r="G138" s="170">
        <v>30</v>
      </c>
      <c r="H138" s="171">
        <v>0</v>
      </c>
      <c r="I138" s="198">
        <f t="shared" si="9"/>
        <v>0</v>
      </c>
    </row>
    <row r="139" spans="1:9" ht="12.6" customHeight="1">
      <c r="A139" s="102"/>
      <c r="B139" s="102"/>
      <c r="C139" s="102"/>
      <c r="D139" s="169" t="s">
        <v>278</v>
      </c>
      <c r="E139" s="100" t="s">
        <v>280</v>
      </c>
      <c r="F139" s="123" t="s">
        <v>226</v>
      </c>
      <c r="G139" s="170">
        <v>6</v>
      </c>
      <c r="H139" s="171">
        <v>0</v>
      </c>
      <c r="I139" s="198">
        <f t="shared" si="9"/>
        <v>0</v>
      </c>
    </row>
    <row r="140" spans="1:9" ht="12.6" customHeight="1">
      <c r="A140" s="102"/>
      <c r="B140" s="102"/>
      <c r="C140" s="102"/>
      <c r="D140" s="169" t="s">
        <v>278</v>
      </c>
      <c r="E140" s="100" t="s">
        <v>281</v>
      </c>
      <c r="F140" s="176" t="s">
        <v>226</v>
      </c>
      <c r="G140" s="177">
        <v>26</v>
      </c>
      <c r="H140" s="171">
        <v>0</v>
      </c>
      <c r="I140" s="214">
        <f t="shared" si="9"/>
        <v>0</v>
      </c>
    </row>
    <row r="141" spans="1:9" ht="12.6" customHeight="1">
      <c r="A141" s="110"/>
      <c r="B141" s="110"/>
      <c r="C141" s="110"/>
      <c r="D141" s="179"/>
      <c r="E141" s="180" t="s">
        <v>282</v>
      </c>
      <c r="F141" s="181"/>
      <c r="G141" s="181"/>
      <c r="H141" s="182" t="s">
        <v>283</v>
      </c>
      <c r="I141" s="183">
        <f>SUM(I116:I140)</f>
        <v>0</v>
      </c>
    </row>
    <row r="142" spans="1:9" ht="12.6" customHeight="1">
      <c r="A142" s="102"/>
      <c r="B142" s="102"/>
      <c r="C142" s="102"/>
      <c r="D142" s="179"/>
      <c r="E142" s="184" t="s">
        <v>284</v>
      </c>
      <c r="F142" s="185"/>
      <c r="G142" s="185"/>
      <c r="H142" s="186" t="s">
        <v>195</v>
      </c>
      <c r="I142" s="226">
        <f>I141/60</f>
        <v>0</v>
      </c>
    </row>
    <row r="143" spans="1:9" ht="12.6" customHeight="1">
      <c r="A143" s="110"/>
      <c r="B143" s="110"/>
      <c r="C143" s="110"/>
      <c r="D143" s="179"/>
      <c r="E143" s="188" t="s">
        <v>285</v>
      </c>
      <c r="F143" s="189"/>
      <c r="G143" s="189"/>
      <c r="H143" s="190" t="s">
        <v>329</v>
      </c>
      <c r="I143" s="191">
        <v>0</v>
      </c>
    </row>
    <row r="144" spans="1:9" ht="12.6" customHeight="1">
      <c r="A144" s="110"/>
      <c r="B144" s="110"/>
      <c r="C144" s="110"/>
      <c r="D144" s="192"/>
      <c r="E144" s="193" t="s">
        <v>239</v>
      </c>
      <c r="F144" s="194"/>
      <c r="G144" s="195"/>
      <c r="H144" s="196" t="s">
        <v>330</v>
      </c>
      <c r="I144" s="225">
        <f>I142*I143</f>
        <v>0</v>
      </c>
    </row>
    <row r="145" spans="1:9" ht="12.6" customHeight="1">
      <c r="A145" s="110"/>
      <c r="B145" s="110"/>
      <c r="C145" s="110"/>
    </row>
    <row r="146" spans="1:9" ht="12.6" customHeight="1">
      <c r="A146" s="110"/>
      <c r="B146" s="110"/>
      <c r="C146" s="110"/>
      <c r="D146" s="179"/>
      <c r="E146" s="86" t="s">
        <v>235</v>
      </c>
      <c r="F146" s="179"/>
      <c r="G146" s="179"/>
      <c r="H146" s="179"/>
      <c r="I146" s="238"/>
    </row>
    <row r="147" spans="1:9" ht="12.6" customHeight="1">
      <c r="A147" s="110"/>
      <c r="B147" s="110"/>
      <c r="C147" s="110"/>
      <c r="D147" s="133" t="s">
        <v>237</v>
      </c>
      <c r="E147" s="134" t="s">
        <v>16</v>
      </c>
      <c r="F147" s="134" t="s">
        <v>47</v>
      </c>
      <c r="G147" s="134" t="s">
        <v>48</v>
      </c>
      <c r="H147" s="133" t="s">
        <v>286</v>
      </c>
      <c r="I147" s="236" t="s">
        <v>287</v>
      </c>
    </row>
    <row r="148" spans="1:9" ht="12.6" customHeight="1">
      <c r="A148" s="110"/>
      <c r="B148" s="110"/>
      <c r="C148" s="110"/>
      <c r="D148" s="135"/>
      <c r="E148" s="136"/>
      <c r="F148" s="136"/>
      <c r="G148" s="136"/>
      <c r="H148" s="137" t="s">
        <v>288</v>
      </c>
      <c r="I148" s="237" t="s">
        <v>289</v>
      </c>
    </row>
    <row r="149" spans="1:9" ht="12.6" customHeight="1">
      <c r="A149" s="110"/>
      <c r="B149" s="110"/>
      <c r="C149" s="110"/>
      <c r="D149" s="169" t="s">
        <v>290</v>
      </c>
      <c r="E149" s="100" t="s">
        <v>243</v>
      </c>
      <c r="F149" s="123" t="s">
        <v>226</v>
      </c>
      <c r="G149" s="170">
        <v>1</v>
      </c>
      <c r="H149" s="171">
        <v>0</v>
      </c>
      <c r="I149" s="198">
        <f>PRODUCT(G149:H149)</f>
        <v>0</v>
      </c>
    </row>
    <row r="150" spans="1:9" ht="12.6" customHeight="1">
      <c r="A150" s="110"/>
      <c r="B150" s="110"/>
      <c r="C150" s="110"/>
      <c r="D150" s="169" t="s">
        <v>290</v>
      </c>
      <c r="E150" s="100" t="s">
        <v>291</v>
      </c>
      <c r="F150" s="123" t="s">
        <v>226</v>
      </c>
      <c r="G150" s="170">
        <v>13</v>
      </c>
      <c r="H150" s="171">
        <v>0</v>
      </c>
      <c r="I150" s="198">
        <f>PRODUCT(G150:H150)</f>
        <v>0</v>
      </c>
    </row>
    <row r="151" spans="1:9" ht="12.6" customHeight="1">
      <c r="A151" s="110"/>
      <c r="B151" s="110"/>
      <c r="C151" s="110"/>
      <c r="D151" s="169" t="s">
        <v>290</v>
      </c>
      <c r="E151" s="100" t="s">
        <v>292</v>
      </c>
      <c r="F151" s="123" t="s">
        <v>226</v>
      </c>
      <c r="G151" s="170">
        <v>1</v>
      </c>
      <c r="H151" s="171">
        <v>0</v>
      </c>
      <c r="I151" s="198">
        <f>PRODUCT(G151:H151)</f>
        <v>0</v>
      </c>
    </row>
    <row r="152" spans="1:9" ht="12.6" customHeight="1">
      <c r="A152" s="110"/>
      <c r="B152" s="110"/>
      <c r="C152" s="110"/>
      <c r="D152" s="169" t="s">
        <v>290</v>
      </c>
      <c r="E152" s="100" t="s">
        <v>294</v>
      </c>
      <c r="F152" s="123" t="s">
        <v>226</v>
      </c>
      <c r="G152" s="170">
        <v>4</v>
      </c>
      <c r="H152" s="171">
        <v>0</v>
      </c>
      <c r="I152" s="198">
        <f t="shared" ref="I152:I160" si="10">PRODUCT(G152:H152)</f>
        <v>0</v>
      </c>
    </row>
    <row r="153" spans="1:9" ht="12.6" customHeight="1">
      <c r="A153" s="110"/>
      <c r="B153" s="110"/>
      <c r="C153" s="110"/>
      <c r="D153" s="169" t="s">
        <v>290</v>
      </c>
      <c r="E153" s="169" t="s">
        <v>295</v>
      </c>
      <c r="F153" s="123" t="s">
        <v>226</v>
      </c>
      <c r="G153" s="170">
        <v>1</v>
      </c>
      <c r="H153" s="171">
        <v>0</v>
      </c>
      <c r="I153" s="198">
        <f t="shared" si="10"/>
        <v>0</v>
      </c>
    </row>
    <row r="154" spans="1:9" ht="12.6" customHeight="1">
      <c r="A154" s="110"/>
      <c r="B154" s="110"/>
      <c r="C154" s="110"/>
      <c r="D154" s="169" t="s">
        <v>290</v>
      </c>
      <c r="E154" s="100" t="s">
        <v>253</v>
      </c>
      <c r="F154" s="123" t="s">
        <v>226</v>
      </c>
      <c r="G154" s="170">
        <v>1</v>
      </c>
      <c r="H154" s="171">
        <v>0</v>
      </c>
      <c r="I154" s="198">
        <f t="shared" si="10"/>
        <v>0</v>
      </c>
    </row>
    <row r="155" spans="1:9" ht="12.6" customHeight="1">
      <c r="A155" s="110"/>
      <c r="B155" s="110"/>
      <c r="C155" s="110"/>
      <c r="D155" s="169" t="s">
        <v>290</v>
      </c>
      <c r="E155" s="100" t="s">
        <v>251</v>
      </c>
      <c r="F155" s="123" t="s">
        <v>226</v>
      </c>
      <c r="G155" s="170">
        <v>1</v>
      </c>
      <c r="H155" s="171">
        <v>0</v>
      </c>
      <c r="I155" s="198">
        <f t="shared" si="10"/>
        <v>0</v>
      </c>
    </row>
    <row r="156" spans="1:9" ht="12.6" customHeight="1">
      <c r="A156" s="110"/>
      <c r="B156" s="110"/>
      <c r="C156" s="110"/>
      <c r="D156" s="169" t="s">
        <v>290</v>
      </c>
      <c r="E156" s="100" t="s">
        <v>249</v>
      </c>
      <c r="F156" s="123" t="s">
        <v>226</v>
      </c>
      <c r="G156" s="170">
        <v>11</v>
      </c>
      <c r="H156" s="171">
        <v>0</v>
      </c>
      <c r="I156" s="198">
        <f t="shared" si="10"/>
        <v>0</v>
      </c>
    </row>
    <row r="157" spans="1:9" ht="12.6" customHeight="1">
      <c r="A157" s="110"/>
      <c r="B157" s="110"/>
      <c r="C157" s="110"/>
      <c r="D157" s="169" t="s">
        <v>290</v>
      </c>
      <c r="E157" s="100" t="s">
        <v>255</v>
      </c>
      <c r="F157" s="123" t="s">
        <v>226</v>
      </c>
      <c r="G157" s="170">
        <v>2</v>
      </c>
      <c r="H157" s="171">
        <v>0</v>
      </c>
      <c r="I157" s="198">
        <f t="shared" si="10"/>
        <v>0</v>
      </c>
    </row>
    <row r="158" spans="1:9" ht="12.6" customHeight="1">
      <c r="A158" s="110"/>
      <c r="B158" s="110"/>
      <c r="C158" s="110"/>
      <c r="D158" s="169" t="s">
        <v>290</v>
      </c>
      <c r="E158" s="100" t="s">
        <v>296</v>
      </c>
      <c r="F158" s="123" t="s">
        <v>226</v>
      </c>
      <c r="G158" s="170">
        <v>5</v>
      </c>
      <c r="H158" s="171">
        <v>0</v>
      </c>
      <c r="I158" s="198">
        <f t="shared" si="10"/>
        <v>0</v>
      </c>
    </row>
    <row r="159" spans="1:9" ht="12.6" customHeight="1">
      <c r="A159" s="110"/>
      <c r="B159" s="110"/>
      <c r="C159" s="110"/>
      <c r="D159" s="169" t="s">
        <v>290</v>
      </c>
      <c r="E159" s="100" t="s">
        <v>297</v>
      </c>
      <c r="F159" s="123" t="s">
        <v>226</v>
      </c>
      <c r="G159" s="170">
        <v>2</v>
      </c>
      <c r="H159" s="171">
        <v>0</v>
      </c>
      <c r="I159" s="198">
        <f t="shared" si="10"/>
        <v>0</v>
      </c>
    </row>
    <row r="160" spans="1:9" ht="12.6" customHeight="1">
      <c r="A160" s="110"/>
      <c r="B160" s="110"/>
      <c r="C160" s="110"/>
      <c r="D160" s="169" t="s">
        <v>290</v>
      </c>
      <c r="E160" s="100" t="s">
        <v>298</v>
      </c>
      <c r="F160" s="123" t="s">
        <v>226</v>
      </c>
      <c r="G160" s="170">
        <v>2</v>
      </c>
      <c r="H160" s="171">
        <v>0</v>
      </c>
      <c r="I160" s="198">
        <f t="shared" si="10"/>
        <v>0</v>
      </c>
    </row>
    <row r="161" spans="1:9" ht="12.6" customHeight="1">
      <c r="A161" s="110"/>
      <c r="B161" s="110"/>
      <c r="C161" s="110"/>
      <c r="D161" s="169" t="s">
        <v>290</v>
      </c>
      <c r="E161" s="100" t="s">
        <v>319</v>
      </c>
      <c r="F161" s="123" t="s">
        <v>226</v>
      </c>
      <c r="G161" s="170">
        <v>4</v>
      </c>
      <c r="H161" s="171">
        <v>0</v>
      </c>
      <c r="I161" s="198">
        <f>PRODUCT(G161:H161)</f>
        <v>0</v>
      </c>
    </row>
    <row r="162" spans="1:9" ht="12.6" customHeight="1">
      <c r="A162" s="110"/>
      <c r="B162" s="110"/>
      <c r="C162" s="110"/>
      <c r="D162" s="169" t="s">
        <v>290</v>
      </c>
      <c r="E162" s="100" t="s">
        <v>299</v>
      </c>
      <c r="F162" s="123" t="s">
        <v>226</v>
      </c>
      <c r="G162" s="170">
        <v>1</v>
      </c>
      <c r="H162" s="171">
        <v>0</v>
      </c>
      <c r="I162" s="198">
        <f>PRODUCT(G162:H162)</f>
        <v>0</v>
      </c>
    </row>
    <row r="163" spans="1:9" ht="12.6" customHeight="1">
      <c r="A163" s="110"/>
      <c r="B163" s="110"/>
      <c r="C163" s="110"/>
      <c r="D163" s="169" t="s">
        <v>290</v>
      </c>
      <c r="E163" s="100" t="s">
        <v>301</v>
      </c>
      <c r="F163" s="173" t="s">
        <v>226</v>
      </c>
      <c r="G163" s="170">
        <v>1</v>
      </c>
      <c r="H163" s="174">
        <v>0</v>
      </c>
      <c r="I163" s="199">
        <f>PRODUCT(F163:H163)</f>
        <v>0</v>
      </c>
    </row>
    <row r="164" spans="1:9" ht="12.6" customHeight="1">
      <c r="A164" s="110"/>
      <c r="B164" s="110"/>
      <c r="C164" s="110"/>
      <c r="D164" s="169" t="s">
        <v>290</v>
      </c>
      <c r="E164" s="100" t="s">
        <v>302</v>
      </c>
      <c r="F164" s="123" t="s">
        <v>226</v>
      </c>
      <c r="G164" s="170">
        <v>1</v>
      </c>
      <c r="H164" s="171">
        <v>0</v>
      </c>
      <c r="I164" s="198">
        <f t="shared" ref="I164:I176" si="11">PRODUCT(G164:H164)</f>
        <v>0</v>
      </c>
    </row>
    <row r="165" spans="1:9" ht="12.6" customHeight="1">
      <c r="A165" s="110"/>
      <c r="B165" s="110"/>
      <c r="C165" s="110"/>
      <c r="D165" s="169" t="s">
        <v>290</v>
      </c>
      <c r="E165" s="100" t="s">
        <v>304</v>
      </c>
      <c r="F165" s="123" t="s">
        <v>226</v>
      </c>
      <c r="G165" s="170">
        <v>4</v>
      </c>
      <c r="H165" s="171">
        <v>0</v>
      </c>
      <c r="I165" s="198">
        <f t="shared" si="11"/>
        <v>0</v>
      </c>
    </row>
    <row r="166" spans="1:9" ht="12.6" customHeight="1">
      <c r="A166" s="110"/>
      <c r="B166" s="110"/>
      <c r="C166" s="110"/>
      <c r="D166" s="169" t="s">
        <v>290</v>
      </c>
      <c r="E166" s="100" t="s">
        <v>305</v>
      </c>
      <c r="F166" s="123" t="s">
        <v>226</v>
      </c>
      <c r="G166" s="170">
        <v>5</v>
      </c>
      <c r="H166" s="171">
        <v>0</v>
      </c>
      <c r="I166" s="198">
        <f t="shared" si="11"/>
        <v>0</v>
      </c>
    </row>
    <row r="167" spans="1:9" ht="12.6" customHeight="1">
      <c r="A167" s="110"/>
      <c r="B167" s="110"/>
      <c r="C167" s="110"/>
      <c r="D167" s="169" t="s">
        <v>290</v>
      </c>
      <c r="E167" s="100" t="s">
        <v>306</v>
      </c>
      <c r="F167" s="123" t="s">
        <v>226</v>
      </c>
      <c r="G167" s="170">
        <v>9</v>
      </c>
      <c r="H167" s="171">
        <v>0</v>
      </c>
      <c r="I167" s="198">
        <f t="shared" si="11"/>
        <v>0</v>
      </c>
    </row>
    <row r="168" spans="1:9" ht="12.6" customHeight="1">
      <c r="A168" s="110"/>
      <c r="B168" s="110"/>
      <c r="C168" s="110"/>
      <c r="D168" s="169" t="s">
        <v>290</v>
      </c>
      <c r="E168" s="100" t="s">
        <v>307</v>
      </c>
      <c r="F168" s="123" t="s">
        <v>226</v>
      </c>
      <c r="G168" s="170">
        <v>1</v>
      </c>
      <c r="H168" s="171">
        <v>0</v>
      </c>
      <c r="I168" s="198">
        <f t="shared" si="11"/>
        <v>0</v>
      </c>
    </row>
    <row r="169" spans="1:9" ht="12.6" customHeight="1">
      <c r="A169" s="110"/>
      <c r="B169" s="110"/>
      <c r="C169" s="110"/>
      <c r="D169" s="169" t="s">
        <v>290</v>
      </c>
      <c r="E169" s="100" t="s">
        <v>308</v>
      </c>
      <c r="F169" s="123" t="s">
        <v>226</v>
      </c>
      <c r="G169" s="170">
        <v>1</v>
      </c>
      <c r="H169" s="171">
        <v>0</v>
      </c>
      <c r="I169" s="198">
        <f t="shared" si="11"/>
        <v>0</v>
      </c>
    </row>
    <row r="170" spans="1:9" ht="12.6" customHeight="1">
      <c r="A170" s="110"/>
      <c r="B170" s="110"/>
      <c r="C170" s="110"/>
      <c r="D170" s="169" t="s">
        <v>290</v>
      </c>
      <c r="E170" s="100" t="s">
        <v>276</v>
      </c>
      <c r="F170" s="123" t="s">
        <v>226</v>
      </c>
      <c r="G170" s="170">
        <v>82</v>
      </c>
      <c r="H170" s="171">
        <v>0</v>
      </c>
      <c r="I170" s="198">
        <f t="shared" si="11"/>
        <v>0</v>
      </c>
    </row>
    <row r="171" spans="1:9" ht="12.6" customHeight="1">
      <c r="A171" s="110"/>
      <c r="B171" s="110"/>
      <c r="C171" s="110"/>
      <c r="D171" s="169" t="s">
        <v>290</v>
      </c>
      <c r="E171" s="100" t="s">
        <v>277</v>
      </c>
      <c r="F171" s="123" t="s">
        <v>226</v>
      </c>
      <c r="G171" s="170">
        <v>3</v>
      </c>
      <c r="H171" s="171">
        <v>0</v>
      </c>
      <c r="I171" s="198">
        <f t="shared" si="11"/>
        <v>0</v>
      </c>
    </row>
    <row r="172" spans="1:9" ht="12.6" customHeight="1">
      <c r="A172" s="110"/>
      <c r="B172" s="110"/>
      <c r="C172" s="110"/>
      <c r="D172" s="169" t="s">
        <v>290</v>
      </c>
      <c r="E172" s="100" t="s">
        <v>279</v>
      </c>
      <c r="F172" s="123" t="s">
        <v>226</v>
      </c>
      <c r="G172" s="170">
        <v>30</v>
      </c>
      <c r="H172" s="171">
        <v>0</v>
      </c>
      <c r="I172" s="198">
        <f t="shared" si="11"/>
        <v>0</v>
      </c>
    </row>
    <row r="173" spans="1:9" ht="12.6" customHeight="1">
      <c r="A173" s="110"/>
      <c r="B173" s="110"/>
      <c r="C173" s="110"/>
      <c r="D173" s="169" t="s">
        <v>290</v>
      </c>
      <c r="E173" s="100" t="s">
        <v>280</v>
      </c>
      <c r="F173" s="123" t="s">
        <v>226</v>
      </c>
      <c r="G173" s="170">
        <v>6</v>
      </c>
      <c r="H173" s="171">
        <v>0</v>
      </c>
      <c r="I173" s="198">
        <f t="shared" si="11"/>
        <v>0</v>
      </c>
    </row>
    <row r="174" spans="1:9" ht="12.6" customHeight="1">
      <c r="A174" s="110"/>
      <c r="B174" s="110"/>
      <c r="C174" s="110"/>
      <c r="D174" s="169" t="s">
        <v>290</v>
      </c>
      <c r="E174" s="100" t="s">
        <v>309</v>
      </c>
      <c r="F174" s="123" t="s">
        <v>226</v>
      </c>
      <c r="G174" s="170">
        <v>25</v>
      </c>
      <c r="H174" s="171">
        <v>0</v>
      </c>
      <c r="I174" s="198">
        <f t="shared" si="11"/>
        <v>0</v>
      </c>
    </row>
    <row r="175" spans="1:9" ht="12.6" customHeight="1">
      <c r="A175" s="110"/>
      <c r="B175" s="110"/>
      <c r="C175" s="110"/>
      <c r="D175" s="169" t="s">
        <v>290</v>
      </c>
      <c r="E175" s="100" t="s">
        <v>310</v>
      </c>
      <c r="F175" s="123" t="s">
        <v>226</v>
      </c>
      <c r="G175" s="170">
        <v>1</v>
      </c>
      <c r="H175" s="171">
        <v>0</v>
      </c>
      <c r="I175" s="198">
        <f t="shared" si="11"/>
        <v>0</v>
      </c>
    </row>
    <row r="176" spans="1:9" ht="12.6" customHeight="1">
      <c r="A176" s="110"/>
      <c r="B176" s="110"/>
      <c r="C176" s="110"/>
      <c r="D176" s="169" t="s">
        <v>290</v>
      </c>
      <c r="E176" s="200" t="s">
        <v>311</v>
      </c>
      <c r="F176" s="176" t="s">
        <v>226</v>
      </c>
      <c r="G176" s="177">
        <v>1</v>
      </c>
      <c r="H176" s="201">
        <v>0</v>
      </c>
      <c r="I176" s="198">
        <f t="shared" si="11"/>
        <v>0</v>
      </c>
    </row>
    <row r="177" spans="1:9" ht="12.6" customHeight="1">
      <c r="A177" s="110"/>
      <c r="B177" s="110"/>
      <c r="C177" s="110"/>
      <c r="D177" s="202"/>
      <c r="E177" s="180" t="s">
        <v>282</v>
      </c>
      <c r="F177" s="181"/>
      <c r="G177" s="181"/>
      <c r="H177" s="182"/>
      <c r="I177" s="215">
        <f>SUM(I149:I176)</f>
        <v>0</v>
      </c>
    </row>
    <row r="178" spans="1:9" ht="12.6" customHeight="1">
      <c r="A178" s="110"/>
      <c r="B178" s="110"/>
      <c r="C178" s="110"/>
      <c r="D178" s="202"/>
      <c r="E178" s="188" t="s">
        <v>312</v>
      </c>
      <c r="F178" s="189"/>
      <c r="G178" s="189"/>
      <c r="H178" s="189"/>
      <c r="I178" s="224">
        <v>0</v>
      </c>
    </row>
    <row r="179" spans="1:9" ht="12.6" customHeight="1">
      <c r="A179" s="110"/>
      <c r="B179" s="110"/>
      <c r="C179" s="110"/>
      <c r="D179" s="202"/>
      <c r="E179" s="193" t="s">
        <v>313</v>
      </c>
      <c r="F179" s="194"/>
      <c r="G179" s="195"/>
      <c r="H179" s="210"/>
      <c r="I179" s="87">
        <f>SUM(I177:I178)</f>
        <v>0</v>
      </c>
    </row>
    <row r="180" spans="1:9" ht="12.6" customHeight="1">
      <c r="A180" s="110"/>
      <c r="B180" s="110"/>
      <c r="C180" s="110"/>
    </row>
    <row r="181" spans="1:9" ht="12.6" customHeight="1">
      <c r="A181" s="110"/>
      <c r="B181" s="110"/>
      <c r="C181" s="110"/>
      <c r="D181" s="161" t="s">
        <v>236</v>
      </c>
      <c r="I181" s="239">
        <f>I12+I28+I53+I70+I81+I84+I97+I104+I110+I144+I179</f>
        <v>0</v>
      </c>
    </row>
    <row r="182" spans="1:9" ht="12.6" customHeight="1">
      <c r="A182" s="110"/>
      <c r="B182" s="110"/>
      <c r="C182" s="110"/>
    </row>
    <row r="183" spans="1:9">
      <c r="A183" s="110"/>
      <c r="B183" s="110"/>
      <c r="C183" s="110"/>
    </row>
    <row r="184" spans="1:9">
      <c r="A184" s="110"/>
      <c r="B184" s="110"/>
      <c r="C184" s="110"/>
    </row>
    <row r="185" spans="1:9">
      <c r="A185" s="110"/>
      <c r="B185" s="110"/>
      <c r="C185" s="110"/>
    </row>
    <row r="186" spans="1:9">
      <c r="A186" s="110"/>
      <c r="B186" s="110"/>
      <c r="C186" s="110"/>
    </row>
    <row r="187" spans="1:9">
      <c r="A187" s="110"/>
      <c r="B187" s="110"/>
      <c r="C187" s="110"/>
    </row>
    <row r="188" spans="1:9">
      <c r="A188" s="110"/>
      <c r="B188" s="110"/>
      <c r="C188" s="110"/>
    </row>
    <row r="189" spans="1:9">
      <c r="A189" s="110"/>
      <c r="B189" s="110"/>
      <c r="C189" s="110"/>
    </row>
    <row r="190" spans="1:9">
      <c r="A190" s="110"/>
      <c r="B190" s="110"/>
      <c r="C190" s="110"/>
    </row>
    <row r="191" spans="1:9">
      <c r="A191" s="110"/>
      <c r="B191" s="110"/>
      <c r="C191" s="110"/>
    </row>
    <row r="192" spans="1:9">
      <c r="A192" s="110"/>
      <c r="B192" s="110"/>
      <c r="C192" s="110"/>
    </row>
    <row r="193" spans="1:9">
      <c r="A193" s="110"/>
      <c r="B193" s="110"/>
      <c r="C193" s="110"/>
    </row>
    <row r="194" spans="1:9">
      <c r="A194" s="110"/>
      <c r="B194" s="110"/>
      <c r="C194" s="110"/>
    </row>
    <row r="195" spans="1:9">
      <c r="A195" s="110"/>
      <c r="B195" s="110"/>
      <c r="C195" s="110"/>
    </row>
    <row r="196" spans="1:9">
      <c r="A196" s="110"/>
      <c r="B196" s="110"/>
      <c r="C196" s="110"/>
    </row>
    <row r="197" spans="1:9">
      <c r="A197" s="110"/>
      <c r="B197" s="110"/>
      <c r="C197" s="110"/>
    </row>
    <row r="198" spans="1:9">
      <c r="A198" s="110"/>
      <c r="B198" s="110"/>
      <c r="C198" s="110"/>
    </row>
    <row r="199" spans="1:9">
      <c r="A199" s="110"/>
      <c r="B199" s="110"/>
      <c r="C199" s="110"/>
    </row>
    <row r="200" spans="1:9">
      <c r="A200" s="110"/>
      <c r="B200" s="110"/>
      <c r="C200" s="110"/>
    </row>
    <row r="201" spans="1:9">
      <c r="A201" s="110"/>
      <c r="B201" s="110"/>
      <c r="C201" s="110"/>
    </row>
    <row r="202" spans="1:9">
      <c r="A202" s="110"/>
      <c r="B202" s="110"/>
      <c r="C202" s="110"/>
    </row>
    <row r="203" spans="1:9">
      <c r="A203" s="110"/>
      <c r="B203" s="110"/>
      <c r="C203" s="110"/>
    </row>
    <row r="204" spans="1:9">
      <c r="A204" s="110"/>
      <c r="B204" s="110"/>
      <c r="C204" s="110"/>
    </row>
    <row r="205" spans="1:9">
      <c r="A205" s="110"/>
      <c r="B205" s="110"/>
      <c r="C205" s="110"/>
    </row>
    <row r="206" spans="1:9">
      <c r="A206" s="110"/>
      <c r="B206" s="110"/>
      <c r="C206" s="110"/>
    </row>
    <row r="207" spans="1:9">
      <c r="A207" s="110"/>
      <c r="B207" s="110"/>
      <c r="C207" s="110"/>
    </row>
    <row r="208" spans="1:9">
      <c r="A208" s="110"/>
      <c r="B208" s="110"/>
      <c r="C208" s="110"/>
      <c r="D208" s="110"/>
      <c r="E208" s="110"/>
      <c r="F208" s="110"/>
      <c r="G208" s="110"/>
      <c r="H208" s="110"/>
      <c r="I208" s="234"/>
    </row>
    <row r="209" spans="1:9">
      <c r="A209" s="110"/>
      <c r="B209" s="110"/>
      <c r="C209" s="110"/>
      <c r="D209" s="110"/>
      <c r="E209" s="110"/>
      <c r="F209" s="110"/>
      <c r="G209" s="110"/>
      <c r="H209" s="110"/>
      <c r="I209" s="234"/>
    </row>
    <row r="210" spans="1:9">
      <c r="A210" s="110"/>
      <c r="B210" s="110"/>
      <c r="C210" s="110"/>
      <c r="D210" s="110"/>
      <c r="E210" s="110"/>
      <c r="F210" s="110"/>
      <c r="G210" s="110"/>
      <c r="H210" s="110"/>
      <c r="I210" s="234"/>
    </row>
  </sheetData>
  <mergeCells count="1">
    <mergeCell ref="C82:D8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Rekapitulace stavby</vt:lpstr>
      <vt:lpstr>U072-23a - Růžové bydlení</vt:lpstr>
      <vt:lpstr>U072-23b-Žluté bydlení</vt:lpstr>
      <vt:lpstr>'Rekapitulace stavby'!Názvy_tisku</vt:lpstr>
      <vt:lpstr>'U072-23a - Růžové bydlení'!Oblast_tisku</vt:lpstr>
      <vt:lpstr>'U072-23b-Žluté bydlení'!Oblast_tisku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PC-ROZPOCTAR\PC rozpoctar</dc:creator>
  <cp:lastModifiedBy>Petr Surovka</cp:lastModifiedBy>
  <cp:lastPrinted>2023-04-28T06:14:17Z</cp:lastPrinted>
  <dcterms:created xsi:type="dcterms:W3CDTF">2023-03-23T12:51:19Z</dcterms:created>
  <dcterms:modified xsi:type="dcterms:W3CDTF">2023-04-28T06:18:44Z</dcterms:modified>
</cp:coreProperties>
</file>